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760" windowHeight="8235"/>
  </bookViews>
  <sheets>
    <sheet name="初评结果" sheetId="1" r:id="rId1"/>
  </sheets>
  <definedNames>
    <definedName name="_xlnm._FilterDatabase" localSheetId="0" hidden="1">初评结果!$A$2:$R$55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1"/>
  <c r="P11" s="1"/>
  <c r="N28"/>
  <c r="N33"/>
  <c r="O33" s="1"/>
  <c r="P33" s="1"/>
  <c r="N30"/>
  <c r="O30" s="1"/>
  <c r="P30" s="1"/>
  <c r="N31"/>
  <c r="O31" s="1"/>
  <c r="P31" s="1"/>
  <c r="N32"/>
  <c r="O32" s="1"/>
  <c r="P32" s="1"/>
  <c r="N34"/>
  <c r="O34" s="1"/>
  <c r="P34" s="1"/>
  <c r="N35"/>
  <c r="O35" s="1"/>
  <c r="P35" s="1"/>
  <c r="N36"/>
  <c r="O36" s="1"/>
  <c r="P36" s="1"/>
  <c r="O28"/>
  <c r="P28" s="1"/>
  <c r="N29"/>
  <c r="O29" s="1"/>
  <c r="P29" s="1"/>
  <c r="O47"/>
  <c r="P47" s="1"/>
  <c r="O48"/>
  <c r="P48" s="1"/>
  <c r="O49"/>
  <c r="P49" s="1"/>
  <c r="O50"/>
  <c r="P50" s="1"/>
  <c r="O51"/>
  <c r="P51" s="1"/>
  <c r="O53"/>
  <c r="P53" s="1"/>
  <c r="O52"/>
  <c r="P52" s="1"/>
  <c r="O54"/>
  <c r="P54" s="1"/>
  <c r="O55"/>
  <c r="P55" s="1"/>
  <c r="O46"/>
  <c r="P46" s="1"/>
  <c r="P45"/>
  <c r="O40"/>
  <c r="P40" s="1"/>
  <c r="O37"/>
  <c r="P37" s="1"/>
  <c r="O44"/>
  <c r="P44" s="1"/>
  <c r="O38"/>
  <c r="P38" s="1"/>
  <c r="O42"/>
  <c r="P42" s="1"/>
  <c r="O43"/>
  <c r="P43" s="1"/>
  <c r="O39"/>
  <c r="P39" s="1"/>
  <c r="O41"/>
  <c r="P41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19"/>
  <c r="P19" s="1"/>
  <c r="O8"/>
  <c r="P8" s="1"/>
  <c r="O17"/>
  <c r="P17" s="1"/>
  <c r="O14"/>
  <c r="P14" s="1"/>
  <c r="O10"/>
  <c r="P10" s="1"/>
  <c r="O3"/>
  <c r="P3" s="1"/>
  <c r="O13"/>
  <c r="P13" s="1"/>
  <c r="O12"/>
  <c r="P12" s="1"/>
  <c r="O15"/>
  <c r="P15" s="1"/>
  <c r="O18"/>
  <c r="P18" s="1"/>
  <c r="O5"/>
  <c r="P5" s="1"/>
  <c r="O16"/>
  <c r="P16" s="1"/>
  <c r="O6"/>
  <c r="P6" s="1"/>
  <c r="O7"/>
  <c r="P7" s="1"/>
  <c r="O4"/>
  <c r="P4" s="1"/>
  <c r="O9"/>
  <c r="P9" s="1"/>
</calcChain>
</file>

<file path=xl/sharedStrings.xml><?xml version="1.0" encoding="utf-8"?>
<sst xmlns="http://schemas.openxmlformats.org/spreadsheetml/2006/main" count="308" uniqueCount="179">
  <si>
    <t>序号</t>
  </si>
  <si>
    <t>学号</t>
  </si>
  <si>
    <t>姓名</t>
  </si>
  <si>
    <t>学位课程成绩平均分</t>
  </si>
  <si>
    <t>专业排名</t>
  </si>
  <si>
    <t>是否前30%</t>
  </si>
  <si>
    <t>论文(期刊名，级别，第几作者)</t>
  </si>
  <si>
    <t>论文分值</t>
  </si>
  <si>
    <t>获奖（奖项，级别，排名第几）</t>
  </si>
  <si>
    <t>获奖分值</t>
  </si>
  <si>
    <t>专利（专利名，类别）</t>
  </si>
  <si>
    <t>专利分值</t>
  </si>
  <si>
    <t>学业成果总分</t>
  </si>
  <si>
    <t>是</t>
  </si>
  <si>
    <t>1032011822013</t>
  </si>
  <si>
    <t>1032011822027</t>
  </si>
  <si>
    <t>否</t>
  </si>
  <si>
    <t>1032011822025</t>
  </si>
  <si>
    <t>1032011822019</t>
  </si>
  <si>
    <t>1032011822014</t>
  </si>
  <si>
    <t>1032011822026</t>
  </si>
  <si>
    <t>1032011822020</t>
  </si>
  <si>
    <t>1032011822016</t>
  </si>
  <si>
    <t>1032011822017</t>
  </si>
  <si>
    <t>1032011822018</t>
  </si>
  <si>
    <t>1032011822028</t>
  </si>
  <si>
    <t>二等</t>
  </si>
  <si>
    <t>专业</t>
    <phoneticPr fontId="9" type="noConversion"/>
  </si>
  <si>
    <t>光工</t>
    <phoneticPr fontId="9" type="noConversion"/>
  </si>
  <si>
    <t>王胜家</t>
  </si>
  <si>
    <t>光学</t>
    <phoneticPr fontId="9" type="noConversion"/>
  </si>
  <si>
    <t>否</t>
    <phoneticPr fontId="9" type="noConversion"/>
  </si>
  <si>
    <t>刘新</t>
  </si>
  <si>
    <t>1032011822011</t>
  </si>
  <si>
    <t>刘颖</t>
  </si>
  <si>
    <t>是</t>
    <phoneticPr fontId="9" type="noConversion"/>
  </si>
  <si>
    <t>1032011822004</t>
  </si>
  <si>
    <t>崔曼曼</t>
  </si>
  <si>
    <t>1032011822007</t>
  </si>
  <si>
    <t>曹博文</t>
  </si>
  <si>
    <t>1032011822010</t>
  </si>
  <si>
    <t>卞恺婷</t>
  </si>
  <si>
    <t>李炫熹</t>
  </si>
  <si>
    <t>1032011822008</t>
  </si>
  <si>
    <t>陆文</t>
  </si>
  <si>
    <t>1032011822009</t>
  </si>
  <si>
    <t>唐家乐</t>
  </si>
  <si>
    <t>1032011822031</t>
  </si>
  <si>
    <t>孙红</t>
  </si>
  <si>
    <t>控制工程</t>
    <phoneticPr fontId="9" type="noConversion"/>
  </si>
  <si>
    <t>1032011822032</t>
  </si>
  <si>
    <t>王勋</t>
  </si>
  <si>
    <t>1032011822033</t>
  </si>
  <si>
    <t>杜年丰</t>
  </si>
  <si>
    <t>1032011822034</t>
  </si>
  <si>
    <t>仲辉</t>
  </si>
  <si>
    <t>1032011822035</t>
  </si>
  <si>
    <t>傅乾香</t>
  </si>
  <si>
    <t>1032011822036</t>
  </si>
  <si>
    <t>史泽地</t>
  </si>
  <si>
    <t>2019年全国大学生物联网设计竞赛（华为杯）华东赛区二等奖</t>
  </si>
  <si>
    <t>1032011822037</t>
  </si>
  <si>
    <t>张芳</t>
  </si>
  <si>
    <t>1032011822038</t>
  </si>
  <si>
    <t>程璐瑶</t>
  </si>
  <si>
    <t>10320114822039</t>
  </si>
  <si>
    <t>张权</t>
  </si>
  <si>
    <t>理论物理</t>
    <phoneticPr fontId="14" type="noConversion"/>
  </si>
  <si>
    <t>学科教学（物理）</t>
    <phoneticPr fontId="9" type="noConversion"/>
  </si>
  <si>
    <t>1032011822056</t>
  </si>
  <si>
    <t>1032011822052</t>
  </si>
  <si>
    <t>1032011822050</t>
  </si>
  <si>
    <t>1032011822055</t>
  </si>
  <si>
    <t>1032011722051</t>
  </si>
  <si>
    <t>1032011822053</t>
  </si>
  <si>
    <t>1032011822048</t>
  </si>
  <si>
    <t>1032011822054</t>
  </si>
  <si>
    <t>1032011822057</t>
  </si>
  <si>
    <t>陶晓华</t>
    <phoneticPr fontId="17" type="noConversion"/>
  </si>
  <si>
    <t>材料</t>
    <phoneticPr fontId="17" type="noConversion"/>
  </si>
  <si>
    <t>是</t>
    <phoneticPr fontId="17" type="noConversion"/>
  </si>
  <si>
    <t>学业成果标准分</t>
    <phoneticPr fontId="9" type="noConversion"/>
  </si>
  <si>
    <t>1032011822029</t>
    <phoneticPr fontId="9" type="noConversion"/>
  </si>
  <si>
    <t>1032011822003</t>
    <phoneticPr fontId="9" type="noConversion"/>
  </si>
  <si>
    <t>1032011822006</t>
    <phoneticPr fontId="9" type="noConversion"/>
  </si>
  <si>
    <t>1032011822045</t>
    <phoneticPr fontId="9" type="noConversion"/>
  </si>
  <si>
    <t>1032011822042</t>
    <phoneticPr fontId="9" type="noConversion"/>
  </si>
  <si>
    <t>1032011822047</t>
    <phoneticPr fontId="9" type="noConversion"/>
  </si>
  <si>
    <t>1032011822040</t>
    <phoneticPr fontId="9" type="noConversion"/>
  </si>
  <si>
    <t>1032011822044</t>
    <phoneticPr fontId="9" type="noConversion"/>
  </si>
  <si>
    <t>1032011822046</t>
    <phoneticPr fontId="9" type="noConversion"/>
  </si>
  <si>
    <t>1032011822043</t>
    <phoneticPr fontId="9" type="noConversion"/>
  </si>
  <si>
    <t>1032011822041</t>
    <phoneticPr fontId="9" type="noConversion"/>
  </si>
  <si>
    <t>1032011822002</t>
    <phoneticPr fontId="9" type="noConversion"/>
  </si>
  <si>
    <t>1032011822049</t>
    <phoneticPr fontId="9" type="noConversion"/>
  </si>
  <si>
    <t>物联网学报，第二卷，第三期，一般期刊，一作</t>
    <phoneticPr fontId="17" type="noConversion"/>
  </si>
  <si>
    <t>1)一种基于云计算反馈的练习设备及使用方法 发明专利
2)一种基于云计算反馈的练习设备 实用新型</t>
    <phoneticPr fontId="17" type="noConversion"/>
  </si>
  <si>
    <t>一种太阳能水管智能精确防冻方法,发明专利</t>
    <phoneticPr fontId="17" type="noConversion"/>
  </si>
  <si>
    <t>一种基于机器人的粮食水分在线检测系统，实用新型专利</t>
    <phoneticPr fontId="17" type="noConversion"/>
  </si>
  <si>
    <t>第五届中国“互联网＋”大学生创新创业大赛校级创意组一等奖</t>
    <phoneticPr fontId="17" type="noConversion"/>
  </si>
  <si>
    <t>①一种结合凝胶电泳分离技术的表面增强拉曼光谱检测方法，发明专利②基于树莓派的微型拉曼光谱仪，实用新型</t>
    <phoneticPr fontId="17" type="noConversion"/>
  </si>
  <si>
    <t>JMCC,SCI一区,一作</t>
    <phoneticPr fontId="17" type="noConversion"/>
  </si>
  <si>
    <t>一种白光LED用黄色复相荧光陶瓷及其制备方法</t>
    <phoneticPr fontId="17" type="noConversion"/>
  </si>
  <si>
    <t>Result in Physics，SCI四区，第一作者</t>
    <phoneticPr fontId="17" type="noConversion"/>
  </si>
  <si>
    <t>Journal of Materials Chemistry C，SCI一区，第一作者</t>
    <phoneticPr fontId="9" type="noConversion"/>
  </si>
  <si>
    <t>一种有序化碳纳米线负载钴纳米粒子氧还原催化剂的制备方法，发明专利，第一发明人</t>
    <phoneticPr fontId="9" type="noConversion"/>
  </si>
  <si>
    <t>1、中国激光，EI，第一作者
2、Optics Express，二区Top,第一作者</t>
    <phoneticPr fontId="17" type="noConversion"/>
  </si>
  <si>
    <t>①一种具有高重频偏振开关脉冲序列输出的激光器，发明专利②一种基于微腔的中红外拉曼超快光纤激光振荡器，发明专利③一种产生中红外波段的矢量超短激光脉冲的装置与方法，发明专利</t>
    <phoneticPr fontId="17" type="noConversion"/>
  </si>
  <si>
    <t>一种太阳能热水器水管解冻装置与方法，发明专利</t>
    <phoneticPr fontId="9" type="noConversion"/>
  </si>
  <si>
    <t>陈海伟</t>
    <phoneticPr fontId="9" type="noConversion"/>
  </si>
  <si>
    <t>谷池</t>
    <phoneticPr fontId="9" type="noConversion"/>
  </si>
  <si>
    <t>王敬如</t>
    <phoneticPr fontId="9" type="noConversion"/>
  </si>
  <si>
    <t>侯晨</t>
    <phoneticPr fontId="9" type="noConversion"/>
  </si>
  <si>
    <t>马欣欣</t>
    <phoneticPr fontId="9" type="noConversion"/>
  </si>
  <si>
    <t>宋宇航</t>
    <phoneticPr fontId="9" type="noConversion"/>
  </si>
  <si>
    <t>王丽</t>
    <phoneticPr fontId="9" type="noConversion"/>
  </si>
  <si>
    <t>沈雅捷</t>
    <phoneticPr fontId="9" type="noConversion"/>
  </si>
  <si>
    <t>闵育成</t>
    <phoneticPr fontId="9" type="noConversion"/>
  </si>
  <si>
    <t>葛秉炎</t>
    <phoneticPr fontId="9" type="noConversion"/>
  </si>
  <si>
    <t>周戬</t>
    <phoneticPr fontId="9" type="noConversion"/>
  </si>
  <si>
    <t>俞延江</t>
    <phoneticPr fontId="9" type="noConversion"/>
  </si>
  <si>
    <t>胡永胜</t>
    <phoneticPr fontId="9" type="noConversion"/>
  </si>
  <si>
    <t>李振辉</t>
    <phoneticPr fontId="9" type="noConversion"/>
  </si>
  <si>
    <t>娄博文</t>
    <phoneticPr fontId="9" type="noConversion"/>
  </si>
  <si>
    <t>刘备</t>
    <phoneticPr fontId="9" type="noConversion"/>
  </si>
  <si>
    <t>屈紫阳</t>
    <phoneticPr fontId="14" type="noConversion"/>
  </si>
  <si>
    <t>崔舟</t>
    <phoneticPr fontId="14" type="noConversion"/>
  </si>
  <si>
    <t>崔鹏</t>
    <phoneticPr fontId="14" type="noConversion"/>
  </si>
  <si>
    <t>丁世聪</t>
    <phoneticPr fontId="14" type="noConversion"/>
  </si>
  <si>
    <t>蒋泽文</t>
    <phoneticPr fontId="14" type="noConversion"/>
  </si>
  <si>
    <t>陈芯仪</t>
    <phoneticPr fontId="14" type="noConversion"/>
  </si>
  <si>
    <t>王鑫</t>
    <phoneticPr fontId="14" type="noConversion"/>
  </si>
  <si>
    <t>冯迪尔</t>
    <phoneticPr fontId="14" type="noConversion"/>
  </si>
  <si>
    <t>周文倩</t>
    <phoneticPr fontId="9" type="noConversion"/>
  </si>
  <si>
    <t>高雪</t>
    <phoneticPr fontId="9" type="noConversion"/>
  </si>
  <si>
    <t>董倩</t>
    <phoneticPr fontId="9" type="noConversion"/>
  </si>
  <si>
    <t>常佳木</t>
    <phoneticPr fontId="9" type="noConversion"/>
  </si>
  <si>
    <t>程怡田</t>
    <phoneticPr fontId="9" type="noConversion"/>
  </si>
  <si>
    <t>李文娇</t>
    <phoneticPr fontId="9" type="noConversion"/>
  </si>
  <si>
    <t>刘昱邑</t>
    <phoneticPr fontId="9" type="noConversion"/>
  </si>
  <si>
    <t>任婷婷</t>
    <phoneticPr fontId="9" type="noConversion"/>
  </si>
  <si>
    <t>梅宇</t>
    <phoneticPr fontId="9" type="noConversion"/>
  </si>
  <si>
    <t>项莹莹</t>
    <phoneticPr fontId="9" type="noConversion"/>
  </si>
  <si>
    <t>一等</t>
    <phoneticPr fontId="9" type="noConversion"/>
  </si>
  <si>
    <t>二等</t>
    <phoneticPr fontId="9" type="noConversion"/>
  </si>
  <si>
    <t>三等</t>
    <phoneticPr fontId="9" type="noConversion"/>
  </si>
  <si>
    <t>第十五届全国人机语音学术会议论文，一般期刊，第一作者</t>
    <phoneticPr fontId="17" type="noConversion"/>
  </si>
  <si>
    <r>
      <t>①一种锌基双钙钛矿红色荧光粉及其制备方法与应用，发明专利②一种钇铝石榴石多孔陶瓷的制备方法，发明专利③</t>
    </r>
    <r>
      <rPr>
        <sz val="11"/>
        <rFont val="宋体"/>
        <family val="3"/>
        <charset val="134"/>
        <scheme val="minor"/>
      </rPr>
      <t xml:space="preserve">一种激光烧结制备Tb:Lu2O3陶瓷的方法，发明专利 </t>
    </r>
    <phoneticPr fontId="9" type="noConversion"/>
  </si>
  <si>
    <r>
      <rPr>
        <sz val="10"/>
        <color rgb="FF303030"/>
        <rFont val="宋体"/>
        <family val="3"/>
        <charset val="134"/>
      </rPr>
      <t>一种</t>
    </r>
    <r>
      <rPr>
        <sz val="10"/>
        <color rgb="FF303030"/>
        <rFont val="&amp;quot"/>
        <family val="1"/>
      </rPr>
      <t>Eu3+</t>
    </r>
    <r>
      <rPr>
        <sz val="10"/>
        <color rgb="FF303030"/>
        <rFont val="宋体"/>
        <family val="3"/>
        <charset val="134"/>
      </rPr>
      <t>激活的氟碲酸铋红色荧光粉及其制备方法与应用，等，发明专利受理，导师第一本人第二（</t>
    </r>
    <r>
      <rPr>
        <b/>
        <sz val="10"/>
        <color rgb="FF303030"/>
        <rFont val="宋体"/>
        <family val="3"/>
        <charset val="134"/>
      </rPr>
      <t>共</t>
    </r>
    <r>
      <rPr>
        <b/>
        <sz val="10"/>
        <color rgb="FF303030"/>
        <rFont val="&amp;quot"/>
        <family val="1"/>
      </rPr>
      <t>17</t>
    </r>
    <r>
      <rPr>
        <b/>
        <sz val="10"/>
        <color rgb="FF303030"/>
        <rFont val="宋体"/>
        <family val="3"/>
        <charset val="134"/>
      </rPr>
      <t>项</t>
    </r>
    <r>
      <rPr>
        <sz val="10"/>
        <color rgb="FF303030"/>
        <rFont val="宋体"/>
        <family val="3"/>
        <charset val="134"/>
      </rPr>
      <t>）</t>
    </r>
    <phoneticPr fontId="9" type="noConversion"/>
  </si>
  <si>
    <r>
      <rPr>
        <sz val="10"/>
        <color rgb="FF303030"/>
        <rFont val="SimSun"/>
        <family val="3"/>
        <charset val="134"/>
      </rPr>
      <t>1)循环曝气水培排架，发明</t>
    </r>
    <r>
      <rPr>
        <sz val="10"/>
        <color rgb="FF303030"/>
        <rFont val="Times New Roman"/>
        <family val="1"/>
      </rPr>
      <t xml:space="preserve"> </t>
    </r>
    <r>
      <rPr>
        <sz val="10"/>
        <color rgb="FF303030"/>
        <rFont val="宋体"/>
        <family val="3"/>
        <charset val="134"/>
        <scheme val="minor"/>
      </rPr>
      <t xml:space="preserve">
2)一种纳米FeO/CoS-AC负极材料的制备方法，发明
3)一种锂电池的制备方法，发明</t>
    </r>
    <phoneticPr fontId="9" type="noConversion"/>
  </si>
  <si>
    <t>1)第十一届“格致杯”物理师范生教学技能交流展示活动，国家级，三等奖；
2)江苏师范大学第二十一届“希望杯”大学生篮球赛，校级，团体第一名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</si>
  <si>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</si>
  <si>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</si>
  <si>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</si>
  <si>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</si>
  <si>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</si>
  <si>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</si>
  <si>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</si>
  <si>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</si>
  <si>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</si>
  <si>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</si>
  <si>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</si>
  <si>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</si>
  <si>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</si>
  <si>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二等</t>
    <phoneticPr fontId="9" type="noConversion"/>
  </si>
  <si>
    <t>是</t>
    <phoneticPr fontId="9" type="noConversion"/>
  </si>
  <si>
    <t>备注</t>
    <phoneticPr fontId="9" type="noConversion"/>
  </si>
  <si>
    <t>综合评分</t>
    <phoneticPr fontId="9" type="noConversion"/>
  </si>
  <si>
    <t>排名</t>
    <phoneticPr fontId="9" type="noConversion"/>
  </si>
  <si>
    <t>获国奖则调为二等</t>
    <phoneticPr fontId="9" type="noConversion"/>
  </si>
  <si>
    <t>陈海伟获国奖则调为一等</t>
    <phoneticPr fontId="9" type="noConversion"/>
  </si>
  <si>
    <t>物电学院2019年硕士研究生学业奖学金初评公示（2018级）</t>
    <phoneticPr fontId="9" type="noConversion"/>
  </si>
  <si>
    <t>初评等级</t>
    <phoneticPr fontId="9" type="noConversion"/>
  </si>
  <si>
    <t>1032011822015</t>
    <phoneticPr fontId="9" type="noConversion"/>
  </si>
  <si>
    <t xml:space="preserve">第十一届“格致杯”物理师范生教学技能交流展示活动，国家级，一等奖
                             </t>
    <phoneticPr fontId="9" type="noConversion"/>
  </si>
  <si>
    <t>1)第十一届“格致杯”物理师范生教学技能交流展示活动，国家级，一等奖；
2）江苏师范大学第五届教育硕士研究生教学技能大赛，校级，二等奖</t>
    <phoneticPr fontId="9" type="noConversion"/>
  </si>
  <si>
    <t>1)江苏师范大学第五届教育硕士研究生教学技能大赛，校级，一等奖；
2)第十一届“格致杯”物理师范生教学技能交流展示活动，国家级，二等奖</t>
    <phoneticPr fontId="9" type="noConversion"/>
  </si>
  <si>
    <t>1）第四届全国大学生物联网技术与应用“三创”大赛全国总决赛二等奖；
2）2019年“华为杯”全国大学生物联网设计竞赛华东赛区二等奖；
3）“互联网+”大学生创新创业大赛省三等奖；
4）全国大学生物联网技术与应用大赛省赛一等奖</t>
    <phoneticPr fontId="17" type="noConversion"/>
  </si>
  <si>
    <r>
      <rPr>
        <b/>
        <sz val="11"/>
        <color theme="1"/>
        <rFont val="宋体"/>
        <family val="3"/>
        <charset val="134"/>
        <scheme val="minor"/>
      </rPr>
      <t>专利31项：</t>
    </r>
    <r>
      <rPr>
        <sz val="11"/>
        <color theme="1"/>
        <rFont val="宋体"/>
        <family val="3"/>
        <charset val="134"/>
        <scheme val="minor"/>
      </rPr>
      <t xml:space="preserve">
1）发明专利受理，第一发明人，共3项；
2）发明专利受理，第二发明人，共1项；
3）实用新型授权，第一发明人，共2项；
4）实用新型受理，第一发明人，共23项；
5）实用新型受理，第二发明人，共2项</t>
    </r>
    <phoneticPr fontId="9" type="noConversion"/>
  </si>
</sst>
</file>

<file path=xl/styles.xml><?xml version="1.0" encoding="utf-8"?>
<styleSheet xmlns="http://schemas.openxmlformats.org/spreadsheetml/2006/main">
  <numFmts count="6">
    <numFmt numFmtId="176" formatCode="0_ "/>
    <numFmt numFmtId="177" formatCode="0_);\(0\)"/>
    <numFmt numFmtId="178" formatCode="000000"/>
    <numFmt numFmtId="179" formatCode="0.00_ "/>
    <numFmt numFmtId="180" formatCode="0.0_);[Red]\(0.0\)"/>
    <numFmt numFmtId="181" formatCode="0.00_);[Red]\(0.00\)"/>
  </numFmts>
  <fonts count="25">
    <font>
      <sz val="11"/>
      <color theme="1"/>
      <name val="宋体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303030"/>
      <name val="&amp;quot"/>
      <family val="1"/>
    </font>
    <font>
      <sz val="10"/>
      <color rgb="FF303030"/>
      <name val="宋体"/>
      <family val="3"/>
      <charset val="134"/>
    </font>
    <font>
      <sz val="10"/>
      <color rgb="FF303030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rgb="FF303030"/>
      <name val="&amp;quot"/>
      <family val="3"/>
      <charset val="134"/>
    </font>
    <font>
      <sz val="10"/>
      <color rgb="FF303030"/>
      <name val="SimSun"/>
      <family val="3"/>
      <charset val="134"/>
    </font>
    <font>
      <sz val="10"/>
      <color rgb="FF303030"/>
      <name val="Times New Roman"/>
      <family val="1"/>
    </font>
    <font>
      <b/>
      <sz val="10"/>
      <color rgb="FF303030"/>
      <name val="宋体"/>
      <family val="3"/>
      <charset val="134"/>
    </font>
    <font>
      <b/>
      <sz val="10"/>
      <color rgb="FF303030"/>
      <name val="&amp;quot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4" borderId="2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 wrapText="1"/>
    </xf>
    <xf numFmtId="180" fontId="0" fillId="4" borderId="2" xfId="0" applyNumberFormat="1" applyFill="1" applyBorder="1" applyAlignment="1">
      <alignment vertical="center"/>
    </xf>
    <xf numFmtId="180" fontId="0" fillId="6" borderId="1" xfId="0" applyNumberFormat="1" applyFont="1" applyFill="1" applyBorder="1" applyAlignment="1">
      <alignment horizontal="center" vertical="center"/>
    </xf>
    <xf numFmtId="180" fontId="1" fillId="7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180" fontId="0" fillId="2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80" fontId="0" fillId="3" borderId="1" xfId="0" applyNumberFormat="1" applyFill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180" fontId="0" fillId="5" borderId="1" xfId="0" applyNumberForma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79" fontId="0" fillId="2" borderId="1" xfId="0" applyNumberFormat="1" applyFont="1" applyFill="1" applyBorder="1" applyAlignment="1">
      <alignment horizontal="center" vertical="center"/>
    </xf>
    <xf numFmtId="180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9" fillId="6" borderId="1" xfId="0" applyFont="1" applyFill="1" applyBorder="1" applyAlignment="1">
      <alignment vertical="center" wrapText="1"/>
    </xf>
    <xf numFmtId="0" fontId="20" fillId="4" borderId="2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177" fontId="0" fillId="5" borderId="1" xfId="0" applyNumberFormat="1" applyFont="1" applyFill="1" applyBorder="1" applyAlignment="1">
      <alignment horizontal="center" vertical="center" shrinkToFit="1"/>
    </xf>
    <xf numFmtId="1" fontId="0" fillId="5" borderId="1" xfId="0" applyNumberFormat="1" applyFill="1" applyBorder="1" applyAlignment="1">
      <alignment horizontal="center" vertical="center" shrinkToFit="1"/>
    </xf>
    <xf numFmtId="0" fontId="0" fillId="5" borderId="1" xfId="0" quotePrefix="1" applyFill="1" applyBorder="1" applyAlignment="1">
      <alignment horizontal="center" vertical="center" shrinkToFit="1"/>
    </xf>
    <xf numFmtId="0" fontId="8" fillId="5" borderId="1" xfId="0" quotePrefix="1" applyFont="1" applyFill="1" applyBorder="1" applyAlignment="1">
      <alignment horizontal="center" vertical="center" shrinkToFit="1"/>
    </xf>
    <xf numFmtId="176" fontId="8" fillId="4" borderId="2" xfId="0" quotePrefix="1" applyNumberFormat="1" applyFont="1" applyFill="1" applyBorder="1" applyAlignment="1">
      <alignment horizontal="center" vertical="center" shrinkToFit="1"/>
    </xf>
    <xf numFmtId="176" fontId="0" fillId="4" borderId="1" xfId="0" quotePrefix="1" applyNumberFormat="1" applyFill="1" applyBorder="1" applyAlignment="1">
      <alignment horizontal="center" vertical="center" shrinkToFit="1"/>
    </xf>
    <xf numFmtId="176" fontId="0" fillId="4" borderId="1" xfId="0" applyNumberFormat="1" applyFill="1" applyBorder="1" applyAlignment="1">
      <alignment horizontal="center" vertical="center" shrinkToFit="1"/>
    </xf>
    <xf numFmtId="0" fontId="1" fillId="6" borderId="1" xfId="0" quotePrefix="1" applyFont="1" applyFill="1" applyBorder="1" applyAlignment="1">
      <alignment horizontal="center" vertical="center" shrinkToFit="1"/>
    </xf>
    <xf numFmtId="0" fontId="0" fillId="6" borderId="1" xfId="0" quotePrefix="1" applyFont="1" applyFill="1" applyBorder="1" applyAlignment="1">
      <alignment horizontal="center" vertical="center" shrinkToFit="1"/>
    </xf>
    <xf numFmtId="49" fontId="0" fillId="6" borderId="1" xfId="0" applyNumberFormat="1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178" fontId="1" fillId="7" borderId="1" xfId="0" quotePrefix="1" applyNumberFormat="1" applyFont="1" applyFill="1" applyBorder="1" applyAlignment="1">
      <alignment horizontal="center" vertical="center" shrinkToFit="1"/>
    </xf>
    <xf numFmtId="178" fontId="8" fillId="3" borderId="1" xfId="0" quotePrefix="1" applyNumberFormat="1" applyFont="1" applyFill="1" applyBorder="1" applyAlignment="1">
      <alignment horizontal="center" vertical="center" shrinkToFit="1"/>
    </xf>
    <xf numFmtId="0" fontId="0" fillId="2" borderId="1" xfId="0" quotePrefix="1" applyFill="1" applyBorder="1" applyAlignment="1">
      <alignment horizontal="center" vertical="center" shrinkToFit="1"/>
    </xf>
    <xf numFmtId="0" fontId="0" fillId="2" borderId="1" xfId="0" quotePrefix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81" fontId="0" fillId="5" borderId="1" xfId="0" applyNumberFormat="1" applyFont="1" applyFill="1" applyBorder="1" applyAlignment="1">
      <alignment horizontal="center" vertical="center"/>
    </xf>
    <xf numFmtId="181" fontId="0" fillId="5" borderId="1" xfId="0" applyNumberFormat="1" applyFill="1" applyBorder="1" applyAlignment="1">
      <alignment horizontal="center" vertical="center"/>
    </xf>
    <xf numFmtId="181" fontId="2" fillId="5" borderId="1" xfId="0" applyNumberFormat="1" applyFont="1" applyFill="1" applyBorder="1" applyAlignment="1">
      <alignment horizontal="center" vertical="center"/>
    </xf>
    <xf numFmtId="181" fontId="0" fillId="4" borderId="1" xfId="0" applyNumberFormat="1" applyFill="1" applyBorder="1" applyAlignment="1">
      <alignment horizontal="center" vertical="center"/>
    </xf>
    <xf numFmtId="181" fontId="1" fillId="6" borderId="1" xfId="0" applyNumberFormat="1" applyFont="1" applyFill="1" applyBorder="1" applyAlignment="1">
      <alignment horizontal="center" vertical="center"/>
    </xf>
    <xf numFmtId="181" fontId="0" fillId="6" borderId="1" xfId="0" applyNumberFormat="1" applyFont="1" applyFill="1" applyBorder="1" applyAlignment="1">
      <alignment horizontal="center" vertical="center"/>
    </xf>
    <xf numFmtId="181" fontId="1" fillId="7" borderId="1" xfId="0" applyNumberFormat="1" applyFont="1" applyFill="1" applyBorder="1" applyAlignment="1">
      <alignment horizontal="center" vertical="center"/>
    </xf>
    <xf numFmtId="181" fontId="0" fillId="3" borderId="1" xfId="0" applyNumberFormat="1" applyFill="1" applyBorder="1" applyAlignment="1">
      <alignment horizontal="center" vertical="center"/>
    </xf>
    <xf numFmtId="181" fontId="0" fillId="2" borderId="1" xfId="0" applyNumberFormat="1" applyFill="1" applyBorder="1" applyAlignment="1">
      <alignment horizontal="center" vertical="center"/>
    </xf>
    <xf numFmtId="181" fontId="0" fillId="2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180" fontId="13" fillId="7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8" fillId="0" borderId="1" xfId="0" applyFont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90" zoomScaleNormal="90" workbookViewId="0">
      <selection sqref="A1:R1"/>
    </sheetView>
  </sheetViews>
  <sheetFormatPr defaultColWidth="9" defaultRowHeight="13.5"/>
  <cols>
    <col min="1" max="1" width="5" style="1" customWidth="1"/>
    <col min="2" max="2" width="11" style="1" customWidth="1"/>
    <col min="3" max="3" width="9" style="2"/>
    <col min="4" max="4" width="8.25" style="2" customWidth="1"/>
    <col min="5" max="5" width="11.5" style="1" customWidth="1"/>
    <col min="6" max="6" width="6.25" style="1" customWidth="1"/>
    <col min="7" max="7" width="7.875" style="1" customWidth="1"/>
    <col min="8" max="8" width="20.625" style="1" customWidth="1"/>
    <col min="9" max="9" width="5.625" style="1" customWidth="1"/>
    <col min="10" max="10" width="26.625" style="1" customWidth="1"/>
    <col min="11" max="11" width="5.125" style="1" customWidth="1"/>
    <col min="12" max="12" width="28.25" style="1" customWidth="1"/>
    <col min="13" max="15" width="9" style="1"/>
    <col min="16" max="16" width="5.625" style="1" customWidth="1"/>
    <col min="17" max="17" width="6.75" style="1" customWidth="1"/>
    <col min="18" max="18" width="5.75" style="1" customWidth="1"/>
  </cols>
  <sheetData>
    <row r="1" spans="1:19" ht="34.5" customHeight="1">
      <c r="A1" s="103" t="s">
        <v>171</v>
      </c>
      <c r="B1" s="103"/>
      <c r="C1" s="104"/>
      <c r="D1" s="104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</row>
    <row r="2" spans="1:19" ht="33" customHeight="1">
      <c r="A2" s="3" t="s">
        <v>0</v>
      </c>
      <c r="B2" s="3" t="s">
        <v>1</v>
      </c>
      <c r="C2" s="4" t="s">
        <v>2</v>
      </c>
      <c r="D2" s="32" t="s">
        <v>27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81</v>
      </c>
      <c r="P2" s="4" t="s">
        <v>167</v>
      </c>
      <c r="Q2" s="4" t="s">
        <v>168</v>
      </c>
      <c r="R2" s="5" t="s">
        <v>172</v>
      </c>
      <c r="S2" s="96" t="s">
        <v>166</v>
      </c>
    </row>
    <row r="3" spans="1:19" ht="58.5" customHeight="1">
      <c r="A3" s="15">
        <v>1</v>
      </c>
      <c r="B3" s="62" t="s">
        <v>173</v>
      </c>
      <c r="C3" s="36" t="s">
        <v>109</v>
      </c>
      <c r="D3" s="36" t="s">
        <v>28</v>
      </c>
      <c r="E3" s="75">
        <v>89.667000000000002</v>
      </c>
      <c r="F3" s="12">
        <v>5</v>
      </c>
      <c r="G3" s="15" t="s">
        <v>13</v>
      </c>
      <c r="H3" s="58" t="s">
        <v>106</v>
      </c>
      <c r="I3" s="14">
        <v>560</v>
      </c>
      <c r="J3" s="14"/>
      <c r="K3" s="14"/>
      <c r="L3" s="14"/>
      <c r="M3" s="12"/>
      <c r="N3" s="102">
        <v>560</v>
      </c>
      <c r="O3" s="37">
        <f t="shared" ref="O3:O18" si="0">N3*100/560</f>
        <v>100</v>
      </c>
      <c r="P3" s="37">
        <f t="shared" ref="P3:P18" si="1">(E3*0.6)+(O3*0.4)</f>
        <v>93.80019999999999</v>
      </c>
      <c r="Q3" s="15">
        <v>1</v>
      </c>
      <c r="R3" s="13" t="s">
        <v>143</v>
      </c>
      <c r="S3" s="98" t="s">
        <v>169</v>
      </c>
    </row>
    <row r="4" spans="1:19" ht="42.75" customHeight="1">
      <c r="A4" s="15">
        <v>2</v>
      </c>
      <c r="B4" s="59">
        <v>1032011822021</v>
      </c>
      <c r="C4" s="36" t="s">
        <v>110</v>
      </c>
      <c r="D4" s="36" t="s">
        <v>28</v>
      </c>
      <c r="E4" s="75">
        <v>89.167000000000002</v>
      </c>
      <c r="F4" s="12">
        <v>6</v>
      </c>
      <c r="G4" s="15" t="s">
        <v>16</v>
      </c>
      <c r="H4" s="58" t="s">
        <v>101</v>
      </c>
      <c r="I4" s="14">
        <v>480</v>
      </c>
      <c r="J4" s="14"/>
      <c r="K4" s="14"/>
      <c r="L4" s="55" t="s">
        <v>102</v>
      </c>
      <c r="M4" s="12">
        <v>60</v>
      </c>
      <c r="N4" s="102">
        <v>560</v>
      </c>
      <c r="O4" s="37">
        <f t="shared" si="0"/>
        <v>100</v>
      </c>
      <c r="P4" s="37">
        <f t="shared" si="1"/>
        <v>93.500200000000007</v>
      </c>
      <c r="Q4" s="15">
        <v>2</v>
      </c>
      <c r="R4" s="13" t="s">
        <v>144</v>
      </c>
      <c r="S4" s="98" t="s">
        <v>170</v>
      </c>
    </row>
    <row r="5" spans="1:19" ht="81.75" customHeight="1">
      <c r="A5" s="15">
        <v>3</v>
      </c>
      <c r="B5" s="59" t="s">
        <v>22</v>
      </c>
      <c r="C5" s="36" t="s">
        <v>111</v>
      </c>
      <c r="D5" s="36" t="s">
        <v>28</v>
      </c>
      <c r="E5" s="75">
        <v>92.332999999999998</v>
      </c>
      <c r="F5" s="12">
        <v>1</v>
      </c>
      <c r="G5" s="15" t="s">
        <v>13</v>
      </c>
      <c r="H5" s="14"/>
      <c r="I5" s="14"/>
      <c r="J5" s="14"/>
      <c r="K5" s="14"/>
      <c r="L5" s="58" t="s">
        <v>107</v>
      </c>
      <c r="M5" s="12">
        <v>180</v>
      </c>
      <c r="N5" s="15">
        <v>180</v>
      </c>
      <c r="O5" s="37">
        <f t="shared" si="0"/>
        <v>32.142857142857146</v>
      </c>
      <c r="P5" s="37">
        <f t="shared" si="1"/>
        <v>68.25694285714286</v>
      </c>
      <c r="Q5" s="15">
        <v>3</v>
      </c>
      <c r="R5" s="13" t="s">
        <v>151</v>
      </c>
      <c r="S5" s="97"/>
    </row>
    <row r="6" spans="1:19" ht="79.5" customHeight="1">
      <c r="A6" s="15">
        <v>4</v>
      </c>
      <c r="B6" s="59">
        <v>1032011822012</v>
      </c>
      <c r="C6" s="36" t="s">
        <v>112</v>
      </c>
      <c r="D6" s="36" t="s">
        <v>28</v>
      </c>
      <c r="E6" s="75">
        <v>91.332999999999998</v>
      </c>
      <c r="F6" s="12">
        <v>3</v>
      </c>
      <c r="G6" s="15" t="s">
        <v>13</v>
      </c>
      <c r="H6" s="14"/>
      <c r="I6" s="14"/>
      <c r="J6" s="14"/>
      <c r="K6" s="14"/>
      <c r="L6" s="58" t="s">
        <v>147</v>
      </c>
      <c r="M6" s="12">
        <v>180</v>
      </c>
      <c r="N6" s="15">
        <v>180</v>
      </c>
      <c r="O6" s="37">
        <f t="shared" si="0"/>
        <v>32.142857142857146</v>
      </c>
      <c r="P6" s="37">
        <f t="shared" si="1"/>
        <v>67.656942857142852</v>
      </c>
      <c r="Q6" s="15">
        <v>4</v>
      </c>
      <c r="R6" s="13" t="s">
        <v>152</v>
      </c>
      <c r="S6" s="97"/>
    </row>
    <row r="7" spans="1:19" ht="63.75" customHeight="1">
      <c r="A7" s="15">
        <v>5</v>
      </c>
      <c r="B7" s="59" t="s">
        <v>24</v>
      </c>
      <c r="C7" s="36" t="s">
        <v>114</v>
      </c>
      <c r="D7" s="36" t="s">
        <v>28</v>
      </c>
      <c r="E7" s="75">
        <v>87</v>
      </c>
      <c r="F7" s="12">
        <v>13</v>
      </c>
      <c r="G7" s="15" t="s">
        <v>16</v>
      </c>
      <c r="H7" s="14"/>
      <c r="I7" s="14"/>
      <c r="J7" s="14"/>
      <c r="K7" s="14"/>
      <c r="L7" s="58" t="s">
        <v>100</v>
      </c>
      <c r="M7" s="12">
        <v>80</v>
      </c>
      <c r="N7" s="15">
        <v>80</v>
      </c>
      <c r="O7" s="37">
        <f t="shared" si="0"/>
        <v>14.285714285714286</v>
      </c>
      <c r="P7" s="37">
        <f t="shared" si="1"/>
        <v>57.914285714285711</v>
      </c>
      <c r="Q7" s="15">
        <v>5</v>
      </c>
      <c r="R7" s="13" t="s">
        <v>153</v>
      </c>
      <c r="S7" s="97"/>
    </row>
    <row r="8" spans="1:19" ht="39" customHeight="1">
      <c r="A8" s="15">
        <v>6</v>
      </c>
      <c r="B8" s="59" t="s">
        <v>14</v>
      </c>
      <c r="C8" s="36" t="s">
        <v>115</v>
      </c>
      <c r="D8" s="36" t="s">
        <v>28</v>
      </c>
      <c r="E8" s="75">
        <v>90.167000000000002</v>
      </c>
      <c r="F8" s="12">
        <v>4</v>
      </c>
      <c r="G8" s="15" t="s">
        <v>13</v>
      </c>
      <c r="H8" s="14"/>
      <c r="I8" s="14"/>
      <c r="J8" s="54" t="s">
        <v>99</v>
      </c>
      <c r="K8" s="14">
        <v>20</v>
      </c>
      <c r="L8" s="38"/>
      <c r="M8" s="12"/>
      <c r="N8" s="15">
        <v>20</v>
      </c>
      <c r="O8" s="37">
        <f t="shared" si="0"/>
        <v>3.5714285714285716</v>
      </c>
      <c r="P8" s="37">
        <f t="shared" si="1"/>
        <v>55.528771428571432</v>
      </c>
      <c r="Q8" s="15">
        <v>6</v>
      </c>
      <c r="R8" s="13" t="s">
        <v>154</v>
      </c>
      <c r="S8" s="97"/>
    </row>
    <row r="9" spans="1:19" ht="37.5" customHeight="1">
      <c r="A9" s="15">
        <v>7</v>
      </c>
      <c r="B9" s="60">
        <v>1032011822030</v>
      </c>
      <c r="C9" s="36" t="s">
        <v>116</v>
      </c>
      <c r="D9" s="36" t="s">
        <v>28</v>
      </c>
      <c r="E9" s="76">
        <v>91.667000000000002</v>
      </c>
      <c r="F9" s="15">
        <v>2</v>
      </c>
      <c r="G9" s="15" t="s">
        <v>13</v>
      </c>
      <c r="H9" s="39"/>
      <c r="I9" s="39"/>
      <c r="J9" s="39"/>
      <c r="K9" s="39"/>
      <c r="L9" s="39"/>
      <c r="M9" s="15"/>
      <c r="N9" s="15"/>
      <c r="O9" s="37">
        <f t="shared" si="0"/>
        <v>0</v>
      </c>
      <c r="P9" s="37">
        <f t="shared" si="1"/>
        <v>55.0002</v>
      </c>
      <c r="Q9" s="15">
        <v>7</v>
      </c>
      <c r="R9" s="13" t="s">
        <v>153</v>
      </c>
      <c r="S9" s="97"/>
    </row>
    <row r="10" spans="1:19" ht="48" customHeight="1">
      <c r="A10" s="15">
        <v>8</v>
      </c>
      <c r="B10" s="59" t="s">
        <v>18</v>
      </c>
      <c r="C10" s="36" t="s">
        <v>113</v>
      </c>
      <c r="D10" s="36" t="s">
        <v>28</v>
      </c>
      <c r="E10" s="75">
        <v>88.67</v>
      </c>
      <c r="F10" s="12">
        <v>7</v>
      </c>
      <c r="G10" s="15" t="s">
        <v>16</v>
      </c>
      <c r="H10" s="58" t="s">
        <v>146</v>
      </c>
      <c r="I10" s="14">
        <v>20</v>
      </c>
      <c r="J10" s="14"/>
      <c r="K10" s="14"/>
      <c r="L10" s="58"/>
      <c r="M10" s="12"/>
      <c r="N10" s="15">
        <v>20</v>
      </c>
      <c r="O10" s="37">
        <f t="shared" si="0"/>
        <v>3.5714285714285716</v>
      </c>
      <c r="P10" s="37">
        <f t="shared" si="1"/>
        <v>54.630571428571429</v>
      </c>
      <c r="Q10" s="15">
        <v>8</v>
      </c>
      <c r="R10" s="13" t="s">
        <v>155</v>
      </c>
      <c r="S10" s="97"/>
    </row>
    <row r="11" spans="1:19" ht="21.75" customHeight="1">
      <c r="A11" s="15">
        <v>9</v>
      </c>
      <c r="B11" s="61" t="s">
        <v>25</v>
      </c>
      <c r="C11" s="36" t="s">
        <v>117</v>
      </c>
      <c r="D11" s="36" t="s">
        <v>28</v>
      </c>
      <c r="E11" s="76">
        <v>88.143000000000001</v>
      </c>
      <c r="F11" s="15">
        <v>8</v>
      </c>
      <c r="G11" s="15" t="s">
        <v>16</v>
      </c>
      <c r="H11" s="39"/>
      <c r="I11" s="39"/>
      <c r="J11" s="39"/>
      <c r="K11" s="39"/>
      <c r="L11" s="39"/>
      <c r="M11" s="15"/>
      <c r="N11" s="15"/>
      <c r="O11" s="37">
        <f t="shared" si="0"/>
        <v>0</v>
      </c>
      <c r="P11" s="37">
        <f t="shared" si="1"/>
        <v>52.885799999999996</v>
      </c>
      <c r="Q11" s="15">
        <v>9</v>
      </c>
      <c r="R11" s="13" t="s">
        <v>152</v>
      </c>
      <c r="S11" s="97"/>
    </row>
    <row r="12" spans="1:19" ht="21.75" customHeight="1">
      <c r="A12" s="15">
        <v>10</v>
      </c>
      <c r="B12" s="61" t="s">
        <v>20</v>
      </c>
      <c r="C12" s="36" t="s">
        <v>118</v>
      </c>
      <c r="D12" s="36" t="s">
        <v>28</v>
      </c>
      <c r="E12" s="77">
        <v>88</v>
      </c>
      <c r="F12" s="15">
        <v>9</v>
      </c>
      <c r="G12" s="15" t="s">
        <v>16</v>
      </c>
      <c r="H12" s="39"/>
      <c r="I12" s="39"/>
      <c r="J12" s="39"/>
      <c r="K12" s="39"/>
      <c r="L12" s="39"/>
      <c r="M12" s="15"/>
      <c r="N12" s="15"/>
      <c r="O12" s="37">
        <f t="shared" si="0"/>
        <v>0</v>
      </c>
      <c r="P12" s="37">
        <f t="shared" si="1"/>
        <v>52.8</v>
      </c>
      <c r="Q12" s="15">
        <v>10</v>
      </c>
      <c r="R12" s="36" t="s">
        <v>153</v>
      </c>
      <c r="S12" s="97"/>
    </row>
    <row r="13" spans="1:19" ht="21.75" customHeight="1">
      <c r="A13" s="15">
        <v>11</v>
      </c>
      <c r="B13" s="61" t="s">
        <v>19</v>
      </c>
      <c r="C13" s="36" t="s">
        <v>119</v>
      </c>
      <c r="D13" s="36" t="s">
        <v>28</v>
      </c>
      <c r="E13" s="76">
        <v>87.832999999999998</v>
      </c>
      <c r="F13" s="15">
        <v>10</v>
      </c>
      <c r="G13" s="15" t="s">
        <v>16</v>
      </c>
      <c r="H13" s="39"/>
      <c r="I13" s="39"/>
      <c r="J13" s="39"/>
      <c r="K13" s="39"/>
      <c r="L13" s="39"/>
      <c r="M13" s="15"/>
      <c r="N13" s="15"/>
      <c r="O13" s="37">
        <f t="shared" si="0"/>
        <v>0</v>
      </c>
      <c r="P13" s="37">
        <f t="shared" si="1"/>
        <v>52.699799999999996</v>
      </c>
      <c r="Q13" s="15">
        <v>11</v>
      </c>
      <c r="R13" s="13" t="s">
        <v>156</v>
      </c>
      <c r="S13" s="97"/>
    </row>
    <row r="14" spans="1:19" ht="21.75" customHeight="1">
      <c r="A14" s="15">
        <v>12</v>
      </c>
      <c r="B14" s="61" t="s">
        <v>17</v>
      </c>
      <c r="C14" s="36" t="s">
        <v>120</v>
      </c>
      <c r="D14" s="36" t="s">
        <v>28</v>
      </c>
      <c r="E14" s="76">
        <v>87.667000000000002</v>
      </c>
      <c r="F14" s="15">
        <v>11</v>
      </c>
      <c r="G14" s="15" t="s">
        <v>16</v>
      </c>
      <c r="H14" s="39"/>
      <c r="I14" s="39"/>
      <c r="J14" s="39"/>
      <c r="K14" s="39"/>
      <c r="L14" s="39"/>
      <c r="M14" s="15"/>
      <c r="N14" s="15"/>
      <c r="O14" s="37">
        <f t="shared" si="0"/>
        <v>0</v>
      </c>
      <c r="P14" s="37">
        <f t="shared" si="1"/>
        <v>52.600200000000001</v>
      </c>
      <c r="Q14" s="15">
        <v>12</v>
      </c>
      <c r="R14" s="15" t="s">
        <v>26</v>
      </c>
      <c r="S14" s="97"/>
    </row>
    <row r="15" spans="1:19" ht="21.75" customHeight="1">
      <c r="A15" s="15">
        <v>13</v>
      </c>
      <c r="B15" s="61" t="s">
        <v>21</v>
      </c>
      <c r="C15" s="36" t="s">
        <v>121</v>
      </c>
      <c r="D15" s="36" t="s">
        <v>28</v>
      </c>
      <c r="E15" s="76">
        <v>87.143000000000001</v>
      </c>
      <c r="F15" s="15">
        <v>12</v>
      </c>
      <c r="G15" s="15" t="s">
        <v>16</v>
      </c>
      <c r="H15" s="39"/>
      <c r="I15" s="39"/>
      <c r="J15" s="39"/>
      <c r="K15" s="39"/>
      <c r="L15" s="39"/>
      <c r="M15" s="15"/>
      <c r="N15" s="15"/>
      <c r="O15" s="37">
        <f t="shared" si="0"/>
        <v>0</v>
      </c>
      <c r="P15" s="37">
        <f t="shared" si="1"/>
        <v>52.285800000000002</v>
      </c>
      <c r="Q15" s="15">
        <v>13</v>
      </c>
      <c r="R15" s="13" t="s">
        <v>157</v>
      </c>
      <c r="S15" s="97"/>
    </row>
    <row r="16" spans="1:19" ht="26.25" customHeight="1">
      <c r="A16" s="15">
        <v>14</v>
      </c>
      <c r="B16" s="59" t="s">
        <v>23</v>
      </c>
      <c r="C16" s="36" t="s">
        <v>122</v>
      </c>
      <c r="D16" s="36" t="s">
        <v>28</v>
      </c>
      <c r="E16" s="75">
        <v>87</v>
      </c>
      <c r="F16" s="12">
        <v>13</v>
      </c>
      <c r="G16" s="15" t="s">
        <v>16</v>
      </c>
      <c r="H16" s="14"/>
      <c r="I16" s="14"/>
      <c r="J16" s="14"/>
      <c r="K16" s="14"/>
      <c r="L16" s="38"/>
      <c r="M16" s="12"/>
      <c r="N16" s="15"/>
      <c r="O16" s="37">
        <f t="shared" si="0"/>
        <v>0</v>
      </c>
      <c r="P16" s="37">
        <f t="shared" si="1"/>
        <v>52.199999999999996</v>
      </c>
      <c r="Q16" s="15">
        <v>14</v>
      </c>
      <c r="R16" s="13" t="s">
        <v>145</v>
      </c>
      <c r="S16" s="97"/>
    </row>
    <row r="17" spans="1:19" ht="21.75" customHeight="1">
      <c r="A17" s="15">
        <v>15</v>
      </c>
      <c r="B17" s="61" t="s">
        <v>15</v>
      </c>
      <c r="C17" s="36" t="s">
        <v>123</v>
      </c>
      <c r="D17" s="36" t="s">
        <v>28</v>
      </c>
      <c r="E17" s="76">
        <v>86.667000000000002</v>
      </c>
      <c r="F17" s="15">
        <v>15</v>
      </c>
      <c r="G17" s="15" t="s">
        <v>16</v>
      </c>
      <c r="H17" s="39"/>
      <c r="I17" s="39"/>
      <c r="J17" s="39"/>
      <c r="K17" s="39"/>
      <c r="L17" s="39"/>
      <c r="M17" s="15"/>
      <c r="N17" s="15"/>
      <c r="O17" s="37">
        <f t="shared" si="0"/>
        <v>0</v>
      </c>
      <c r="P17" s="37">
        <f t="shared" si="1"/>
        <v>52.0002</v>
      </c>
      <c r="Q17" s="15">
        <v>15</v>
      </c>
      <c r="R17" s="13" t="s">
        <v>145</v>
      </c>
      <c r="S17" s="97"/>
    </row>
    <row r="18" spans="1:19" ht="21.75" customHeight="1">
      <c r="A18" s="15">
        <v>16</v>
      </c>
      <c r="B18" s="62" t="s">
        <v>82</v>
      </c>
      <c r="C18" s="36" t="s">
        <v>124</v>
      </c>
      <c r="D18" s="36" t="s">
        <v>28</v>
      </c>
      <c r="E18" s="76">
        <v>85.625</v>
      </c>
      <c r="F18" s="15">
        <v>16</v>
      </c>
      <c r="G18" s="15" t="s">
        <v>16</v>
      </c>
      <c r="H18" s="39"/>
      <c r="I18" s="39"/>
      <c r="J18" s="39"/>
      <c r="K18" s="39"/>
      <c r="L18" s="39"/>
      <c r="M18" s="15"/>
      <c r="N18" s="15"/>
      <c r="O18" s="37">
        <f t="shared" si="0"/>
        <v>0</v>
      </c>
      <c r="P18" s="37">
        <f t="shared" si="1"/>
        <v>51.375</v>
      </c>
      <c r="Q18" s="15">
        <v>16</v>
      </c>
      <c r="R18" s="13" t="s">
        <v>145</v>
      </c>
      <c r="S18" s="97"/>
    </row>
    <row r="19" spans="1:19" ht="49.5" customHeight="1">
      <c r="A19" s="16">
        <v>17</v>
      </c>
      <c r="B19" s="63" t="s">
        <v>83</v>
      </c>
      <c r="C19" s="16" t="s">
        <v>29</v>
      </c>
      <c r="D19" s="7" t="s">
        <v>30</v>
      </c>
      <c r="E19" s="78">
        <v>87.8</v>
      </c>
      <c r="F19" s="8">
        <v>5</v>
      </c>
      <c r="G19" s="7" t="s">
        <v>31</v>
      </c>
      <c r="H19" s="9"/>
      <c r="I19" s="9"/>
      <c r="J19" s="9"/>
      <c r="K19" s="9"/>
      <c r="L19" s="53" t="s">
        <v>148</v>
      </c>
      <c r="M19" s="6">
        <v>1020</v>
      </c>
      <c r="N19" s="101">
        <v>1020</v>
      </c>
      <c r="O19" s="26">
        <f t="shared" ref="O19:O27" si="2">N19*100/1020</f>
        <v>100</v>
      </c>
      <c r="P19" s="26">
        <f t="shared" ref="P19:P27" si="3">(E19*0.6)+(O19*0.4)</f>
        <v>92.68</v>
      </c>
      <c r="Q19" s="16">
        <v>1</v>
      </c>
      <c r="R19" s="92" t="s">
        <v>143</v>
      </c>
      <c r="S19" s="97"/>
    </row>
    <row r="20" spans="1:19" ht="54" customHeight="1">
      <c r="A20" s="16">
        <v>18</v>
      </c>
      <c r="B20" s="63" t="s">
        <v>84</v>
      </c>
      <c r="C20" s="16" t="s">
        <v>32</v>
      </c>
      <c r="D20" s="7" t="s">
        <v>30</v>
      </c>
      <c r="E20" s="78">
        <v>87.332999999999998</v>
      </c>
      <c r="F20" s="8">
        <v>6</v>
      </c>
      <c r="G20" s="7" t="s">
        <v>31</v>
      </c>
      <c r="H20" s="9"/>
      <c r="I20" s="9"/>
      <c r="J20" s="9"/>
      <c r="K20" s="9"/>
      <c r="L20" s="53" t="s">
        <v>149</v>
      </c>
      <c r="M20" s="6">
        <v>180</v>
      </c>
      <c r="N20" s="6">
        <v>180</v>
      </c>
      <c r="O20" s="26">
        <f t="shared" si="2"/>
        <v>17.647058823529413</v>
      </c>
      <c r="P20" s="26">
        <f t="shared" si="3"/>
        <v>59.458623529411767</v>
      </c>
      <c r="Q20" s="16">
        <v>2</v>
      </c>
      <c r="R20" s="92" t="s">
        <v>153</v>
      </c>
      <c r="S20" s="97"/>
    </row>
    <row r="21" spans="1:19" ht="18.75" customHeight="1">
      <c r="A21" s="16">
        <v>19</v>
      </c>
      <c r="B21" s="64" t="s">
        <v>33</v>
      </c>
      <c r="C21" s="10" t="s">
        <v>34</v>
      </c>
      <c r="D21" s="7" t="s">
        <v>30</v>
      </c>
      <c r="E21" s="78">
        <v>90.25</v>
      </c>
      <c r="F21" s="8">
        <v>1</v>
      </c>
      <c r="G21" s="7" t="s">
        <v>35</v>
      </c>
      <c r="H21" s="8"/>
      <c r="I21" s="8"/>
      <c r="J21" s="10"/>
      <c r="K21" s="8"/>
      <c r="L21" s="11"/>
      <c r="M21" s="8"/>
      <c r="N21" s="8"/>
      <c r="O21" s="26">
        <f t="shared" si="2"/>
        <v>0</v>
      </c>
      <c r="P21" s="26">
        <f t="shared" si="3"/>
        <v>54.15</v>
      </c>
      <c r="Q21" s="16">
        <v>3</v>
      </c>
      <c r="R21" s="7" t="s">
        <v>158</v>
      </c>
      <c r="S21" s="97"/>
    </row>
    <row r="22" spans="1:19" ht="15.75" customHeight="1">
      <c r="A22" s="16">
        <v>20</v>
      </c>
      <c r="B22" s="64" t="s">
        <v>36</v>
      </c>
      <c r="C22" s="8" t="s">
        <v>37</v>
      </c>
      <c r="D22" s="7" t="s">
        <v>30</v>
      </c>
      <c r="E22" s="78">
        <v>89.832999999999998</v>
      </c>
      <c r="F22" s="8">
        <v>2</v>
      </c>
      <c r="G22" s="7" t="s">
        <v>35</v>
      </c>
      <c r="H22" s="8"/>
      <c r="I22" s="8"/>
      <c r="J22" s="8"/>
      <c r="K22" s="8"/>
      <c r="L22" s="11"/>
      <c r="M22" s="8"/>
      <c r="N22" s="8"/>
      <c r="O22" s="26">
        <f t="shared" si="2"/>
        <v>0</v>
      </c>
      <c r="P22" s="26">
        <f t="shared" si="3"/>
        <v>53.899799999999999</v>
      </c>
      <c r="Q22" s="16">
        <v>4</v>
      </c>
      <c r="R22" s="7" t="s">
        <v>159</v>
      </c>
      <c r="S22" s="97"/>
    </row>
    <row r="23" spans="1:19" ht="19.5" customHeight="1">
      <c r="A23" s="16">
        <v>21</v>
      </c>
      <c r="B23" s="64" t="s">
        <v>38</v>
      </c>
      <c r="C23" s="8" t="s">
        <v>39</v>
      </c>
      <c r="D23" s="7" t="s">
        <v>30</v>
      </c>
      <c r="E23" s="78">
        <v>88.167000000000002</v>
      </c>
      <c r="F23" s="8">
        <v>3</v>
      </c>
      <c r="G23" s="7" t="s">
        <v>35</v>
      </c>
      <c r="H23" s="8"/>
      <c r="I23" s="8"/>
      <c r="J23" s="8"/>
      <c r="K23" s="8"/>
      <c r="L23" s="8"/>
      <c r="M23" s="8"/>
      <c r="N23" s="8"/>
      <c r="O23" s="26">
        <f t="shared" si="2"/>
        <v>0</v>
      </c>
      <c r="P23" s="26">
        <f t="shared" si="3"/>
        <v>52.900199999999998</v>
      </c>
      <c r="Q23" s="16">
        <v>5</v>
      </c>
      <c r="R23" s="7" t="s">
        <v>153</v>
      </c>
      <c r="S23" s="97"/>
    </row>
    <row r="24" spans="1:19" ht="16.5" customHeight="1">
      <c r="A24" s="16">
        <v>22</v>
      </c>
      <c r="B24" s="64" t="s">
        <v>40</v>
      </c>
      <c r="C24" s="8" t="s">
        <v>41</v>
      </c>
      <c r="D24" s="7" t="s">
        <v>30</v>
      </c>
      <c r="E24" s="78">
        <v>87.856999999999999</v>
      </c>
      <c r="F24" s="8">
        <v>4</v>
      </c>
      <c r="G24" s="7" t="s">
        <v>31</v>
      </c>
      <c r="H24" s="8"/>
      <c r="I24" s="8"/>
      <c r="J24" s="8"/>
      <c r="K24" s="8"/>
      <c r="L24" s="8"/>
      <c r="M24" s="8"/>
      <c r="N24" s="8"/>
      <c r="O24" s="26">
        <f t="shared" si="2"/>
        <v>0</v>
      </c>
      <c r="P24" s="26">
        <f t="shared" si="3"/>
        <v>52.714199999999998</v>
      </c>
      <c r="Q24" s="16">
        <v>6</v>
      </c>
      <c r="R24" s="7" t="s">
        <v>160</v>
      </c>
      <c r="S24" s="97"/>
    </row>
    <row r="25" spans="1:19" ht="15.75" customHeight="1">
      <c r="A25" s="16">
        <v>23</v>
      </c>
      <c r="B25" s="65">
        <v>1032011822005</v>
      </c>
      <c r="C25" s="8" t="s">
        <v>42</v>
      </c>
      <c r="D25" s="7" t="s">
        <v>30</v>
      </c>
      <c r="E25" s="78">
        <v>86.832999999999998</v>
      </c>
      <c r="F25" s="8">
        <v>7</v>
      </c>
      <c r="G25" s="7" t="s">
        <v>31</v>
      </c>
      <c r="H25" s="8"/>
      <c r="I25" s="8"/>
      <c r="J25" s="10"/>
      <c r="K25" s="8"/>
      <c r="L25" s="8"/>
      <c r="M25" s="8"/>
      <c r="N25" s="8"/>
      <c r="O25" s="26">
        <f t="shared" si="2"/>
        <v>0</v>
      </c>
      <c r="P25" s="26">
        <f t="shared" si="3"/>
        <v>52.099799999999995</v>
      </c>
      <c r="Q25" s="16">
        <v>7</v>
      </c>
      <c r="R25" s="7" t="s">
        <v>152</v>
      </c>
      <c r="S25" s="97"/>
    </row>
    <row r="26" spans="1:19" ht="15.75" customHeight="1">
      <c r="A26" s="16">
        <v>24</v>
      </c>
      <c r="B26" s="64" t="s">
        <v>43</v>
      </c>
      <c r="C26" s="8" t="s">
        <v>44</v>
      </c>
      <c r="D26" s="7" t="s">
        <v>30</v>
      </c>
      <c r="E26" s="78">
        <v>86.5</v>
      </c>
      <c r="F26" s="8">
        <v>8</v>
      </c>
      <c r="G26" s="7" t="s">
        <v>31</v>
      </c>
      <c r="H26" s="8"/>
      <c r="I26" s="8"/>
      <c r="J26" s="8"/>
      <c r="K26" s="8"/>
      <c r="L26" s="8"/>
      <c r="M26" s="8"/>
      <c r="N26" s="8"/>
      <c r="O26" s="26">
        <f t="shared" si="2"/>
        <v>0</v>
      </c>
      <c r="P26" s="26">
        <f t="shared" si="3"/>
        <v>51.9</v>
      </c>
      <c r="Q26" s="16">
        <v>8</v>
      </c>
      <c r="R26" s="7" t="s">
        <v>145</v>
      </c>
      <c r="S26" s="97"/>
    </row>
    <row r="27" spans="1:19" ht="18" customHeight="1">
      <c r="A27" s="16">
        <v>25</v>
      </c>
      <c r="B27" s="64" t="s">
        <v>45</v>
      </c>
      <c r="C27" s="8" t="s">
        <v>46</v>
      </c>
      <c r="D27" s="7" t="s">
        <v>30</v>
      </c>
      <c r="E27" s="78">
        <v>82.8</v>
      </c>
      <c r="F27" s="8">
        <v>9</v>
      </c>
      <c r="G27" s="7" t="s">
        <v>31</v>
      </c>
      <c r="H27" s="8"/>
      <c r="I27" s="8"/>
      <c r="J27" s="10"/>
      <c r="K27" s="8"/>
      <c r="L27" s="8"/>
      <c r="M27" s="8"/>
      <c r="N27" s="8"/>
      <c r="O27" s="26">
        <f t="shared" si="2"/>
        <v>0</v>
      </c>
      <c r="P27" s="26">
        <f t="shared" si="3"/>
        <v>49.68</v>
      </c>
      <c r="Q27" s="16">
        <v>9</v>
      </c>
      <c r="R27" s="7" t="s">
        <v>145</v>
      </c>
      <c r="S27" s="97"/>
    </row>
    <row r="28" spans="1:19" ht="150.75" customHeight="1">
      <c r="A28" s="40">
        <v>26</v>
      </c>
      <c r="B28" s="66" t="s">
        <v>50</v>
      </c>
      <c r="C28" s="40" t="s">
        <v>51</v>
      </c>
      <c r="D28" s="18" t="s">
        <v>49</v>
      </c>
      <c r="E28" s="79">
        <v>88.5</v>
      </c>
      <c r="F28" s="20">
        <v>4</v>
      </c>
      <c r="G28" s="18" t="s">
        <v>31</v>
      </c>
      <c r="H28" s="30"/>
      <c r="I28" s="29"/>
      <c r="J28" s="19"/>
      <c r="K28" s="30"/>
      <c r="L28" s="49" t="s">
        <v>178</v>
      </c>
      <c r="M28" s="99">
        <v>820</v>
      </c>
      <c r="N28" s="52">
        <f t="shared" ref="N28:N36" si="4">I28+K28+M28</f>
        <v>820</v>
      </c>
      <c r="O28" s="27">
        <f t="shared" ref="O28:O36" si="5">N28*100/820</f>
        <v>100</v>
      </c>
      <c r="P28" s="27">
        <f t="shared" ref="P28:P36" si="6">(E28*0.6)+(O28*0.4)</f>
        <v>93.1</v>
      </c>
      <c r="Q28" s="20">
        <v>1</v>
      </c>
      <c r="R28" s="18" t="s">
        <v>158</v>
      </c>
      <c r="S28" s="97"/>
    </row>
    <row r="29" spans="1:19" ht="144.75" customHeight="1">
      <c r="A29" s="40">
        <v>27</v>
      </c>
      <c r="B29" s="66" t="s">
        <v>52</v>
      </c>
      <c r="C29" s="40" t="s">
        <v>53</v>
      </c>
      <c r="D29" s="18" t="s">
        <v>49</v>
      </c>
      <c r="E29" s="79">
        <v>92</v>
      </c>
      <c r="F29" s="20">
        <v>1</v>
      </c>
      <c r="G29" s="18" t="s">
        <v>35</v>
      </c>
      <c r="H29" s="30" t="s">
        <v>95</v>
      </c>
      <c r="I29" s="29">
        <v>20</v>
      </c>
      <c r="J29" s="85" t="s">
        <v>177</v>
      </c>
      <c r="K29" s="51">
        <v>360</v>
      </c>
      <c r="L29" s="50" t="s">
        <v>96</v>
      </c>
      <c r="M29" s="99">
        <v>80</v>
      </c>
      <c r="N29" s="51">
        <f t="shared" si="4"/>
        <v>460</v>
      </c>
      <c r="O29" s="27">
        <f t="shared" si="5"/>
        <v>56.097560975609753</v>
      </c>
      <c r="P29" s="27">
        <f t="shared" si="6"/>
        <v>77.63902439024389</v>
      </c>
      <c r="Q29" s="20">
        <v>2</v>
      </c>
      <c r="R29" s="18" t="s">
        <v>143</v>
      </c>
      <c r="S29" s="97"/>
    </row>
    <row r="30" spans="1:19" ht="39.75" customHeight="1">
      <c r="A30" s="40">
        <v>28</v>
      </c>
      <c r="B30" s="67" t="s">
        <v>56</v>
      </c>
      <c r="C30" s="17" t="s">
        <v>57</v>
      </c>
      <c r="D30" s="18" t="s">
        <v>49</v>
      </c>
      <c r="E30" s="80">
        <v>88.875</v>
      </c>
      <c r="F30" s="17">
        <v>2</v>
      </c>
      <c r="G30" s="18" t="s">
        <v>35</v>
      </c>
      <c r="H30" s="17"/>
      <c r="I30" s="17"/>
      <c r="J30" s="17"/>
      <c r="K30" s="17"/>
      <c r="L30" s="49" t="s">
        <v>97</v>
      </c>
      <c r="M30" s="17">
        <v>60</v>
      </c>
      <c r="N30" s="51">
        <f t="shared" si="4"/>
        <v>60</v>
      </c>
      <c r="O30" s="27">
        <f t="shared" si="5"/>
        <v>7.3170731707317076</v>
      </c>
      <c r="P30" s="27">
        <f t="shared" si="6"/>
        <v>56.251829268292681</v>
      </c>
      <c r="Q30" s="20">
        <v>3</v>
      </c>
      <c r="R30" s="18" t="s">
        <v>153</v>
      </c>
      <c r="S30" s="97"/>
    </row>
    <row r="31" spans="1:19" ht="42.75" customHeight="1">
      <c r="A31" s="40">
        <v>29</v>
      </c>
      <c r="B31" s="68" t="s">
        <v>47</v>
      </c>
      <c r="C31" s="17" t="s">
        <v>48</v>
      </c>
      <c r="D31" s="18" t="s">
        <v>49</v>
      </c>
      <c r="E31" s="80">
        <v>88.25</v>
      </c>
      <c r="F31" s="17">
        <v>5</v>
      </c>
      <c r="G31" s="18" t="s">
        <v>31</v>
      </c>
      <c r="H31" s="17"/>
      <c r="I31" s="17"/>
      <c r="J31" s="17"/>
      <c r="K31" s="17"/>
      <c r="L31" s="49" t="s">
        <v>108</v>
      </c>
      <c r="M31" s="17">
        <v>60</v>
      </c>
      <c r="N31" s="51">
        <f t="shared" si="4"/>
        <v>60</v>
      </c>
      <c r="O31" s="27">
        <f t="shared" si="5"/>
        <v>7.3170731707317076</v>
      </c>
      <c r="P31" s="27">
        <f t="shared" si="6"/>
        <v>55.876829268292681</v>
      </c>
      <c r="Q31" s="20">
        <v>4</v>
      </c>
      <c r="R31" s="95" t="s">
        <v>161</v>
      </c>
      <c r="S31" s="97"/>
    </row>
    <row r="32" spans="1:19" ht="29.25" customHeight="1">
      <c r="A32" s="40">
        <v>30</v>
      </c>
      <c r="B32" s="69" t="s">
        <v>61</v>
      </c>
      <c r="C32" s="17" t="s">
        <v>62</v>
      </c>
      <c r="D32" s="18" t="s">
        <v>49</v>
      </c>
      <c r="E32" s="80">
        <v>88.75</v>
      </c>
      <c r="F32" s="17">
        <v>3</v>
      </c>
      <c r="G32" s="18" t="s">
        <v>35</v>
      </c>
      <c r="H32" s="17"/>
      <c r="I32" s="17"/>
      <c r="J32" s="17"/>
      <c r="K32" s="17"/>
      <c r="L32" s="50" t="s">
        <v>98</v>
      </c>
      <c r="M32" s="17">
        <v>20</v>
      </c>
      <c r="N32" s="51">
        <f t="shared" si="4"/>
        <v>20</v>
      </c>
      <c r="O32" s="27">
        <f t="shared" si="5"/>
        <v>2.4390243902439024</v>
      </c>
      <c r="P32" s="27">
        <f t="shared" si="6"/>
        <v>54.225609756097562</v>
      </c>
      <c r="Q32" s="20">
        <v>5</v>
      </c>
      <c r="R32" s="18" t="s">
        <v>153</v>
      </c>
      <c r="S32" s="97"/>
    </row>
    <row r="33" spans="1:19" ht="29.25" customHeight="1">
      <c r="A33" s="40">
        <v>31</v>
      </c>
      <c r="B33" s="66" t="s">
        <v>58</v>
      </c>
      <c r="C33" s="40" t="s">
        <v>59</v>
      </c>
      <c r="D33" s="18" t="s">
        <v>49</v>
      </c>
      <c r="E33" s="79">
        <v>86.5</v>
      </c>
      <c r="F33" s="20">
        <v>8</v>
      </c>
      <c r="G33" s="18" t="s">
        <v>31</v>
      </c>
      <c r="H33" s="30"/>
      <c r="I33" s="29"/>
      <c r="J33" s="51" t="s">
        <v>60</v>
      </c>
      <c r="K33" s="51">
        <v>40</v>
      </c>
      <c r="L33" s="19"/>
      <c r="M33" s="30"/>
      <c r="N33" s="51">
        <f t="shared" si="4"/>
        <v>40</v>
      </c>
      <c r="O33" s="27">
        <f t="shared" si="5"/>
        <v>4.8780487804878048</v>
      </c>
      <c r="P33" s="27">
        <f t="shared" si="6"/>
        <v>53.851219512195122</v>
      </c>
      <c r="Q33" s="20">
        <v>6</v>
      </c>
      <c r="R33" s="18" t="s">
        <v>153</v>
      </c>
      <c r="S33" s="97"/>
    </row>
    <row r="34" spans="1:19" ht="18.75" customHeight="1">
      <c r="A34" s="40">
        <v>32</v>
      </c>
      <c r="B34" s="68" t="s">
        <v>63</v>
      </c>
      <c r="C34" s="17" t="s">
        <v>64</v>
      </c>
      <c r="D34" s="18" t="s">
        <v>49</v>
      </c>
      <c r="E34" s="80">
        <v>87.625</v>
      </c>
      <c r="F34" s="17">
        <v>6</v>
      </c>
      <c r="G34" s="18" t="s">
        <v>31</v>
      </c>
      <c r="H34" s="17"/>
      <c r="I34" s="17"/>
      <c r="J34" s="17"/>
      <c r="K34" s="17"/>
      <c r="L34" s="31"/>
      <c r="M34" s="17"/>
      <c r="N34" s="51">
        <f t="shared" si="4"/>
        <v>0</v>
      </c>
      <c r="O34" s="27">
        <f t="shared" si="5"/>
        <v>0</v>
      </c>
      <c r="P34" s="27">
        <f t="shared" si="6"/>
        <v>52.574999999999996</v>
      </c>
      <c r="Q34" s="20">
        <v>7</v>
      </c>
      <c r="R34" s="18" t="s">
        <v>161</v>
      </c>
      <c r="S34" s="97"/>
    </row>
    <row r="35" spans="1:19" ht="24.75" customHeight="1">
      <c r="A35" s="40">
        <v>33</v>
      </c>
      <c r="B35" s="66" t="s">
        <v>54</v>
      </c>
      <c r="C35" s="40" t="s">
        <v>55</v>
      </c>
      <c r="D35" s="18" t="s">
        <v>49</v>
      </c>
      <c r="E35" s="79">
        <v>86.625</v>
      </c>
      <c r="F35" s="20">
        <v>7</v>
      </c>
      <c r="G35" s="18" t="s">
        <v>31</v>
      </c>
      <c r="H35" s="30"/>
      <c r="I35" s="29"/>
      <c r="J35" s="19"/>
      <c r="K35" s="30"/>
      <c r="L35" s="19"/>
      <c r="M35" s="30"/>
      <c r="N35" s="51">
        <f t="shared" si="4"/>
        <v>0</v>
      </c>
      <c r="O35" s="27">
        <f t="shared" si="5"/>
        <v>0</v>
      </c>
      <c r="P35" s="27">
        <f t="shared" si="6"/>
        <v>51.975000000000001</v>
      </c>
      <c r="Q35" s="20">
        <v>8</v>
      </c>
      <c r="R35" s="18" t="s">
        <v>145</v>
      </c>
      <c r="S35" s="97"/>
    </row>
    <row r="36" spans="1:19" ht="25.5" customHeight="1">
      <c r="A36" s="40">
        <v>34</v>
      </c>
      <c r="B36" s="66" t="s">
        <v>65</v>
      </c>
      <c r="C36" s="40" t="s">
        <v>66</v>
      </c>
      <c r="D36" s="18" t="s">
        <v>49</v>
      </c>
      <c r="E36" s="79">
        <v>83.125</v>
      </c>
      <c r="F36" s="20">
        <v>9</v>
      </c>
      <c r="G36" s="18" t="s">
        <v>31</v>
      </c>
      <c r="H36" s="30"/>
      <c r="I36" s="29"/>
      <c r="J36" s="19"/>
      <c r="K36" s="30"/>
      <c r="L36" s="19"/>
      <c r="M36" s="30"/>
      <c r="N36" s="51">
        <f t="shared" si="4"/>
        <v>0</v>
      </c>
      <c r="O36" s="27">
        <f t="shared" si="5"/>
        <v>0</v>
      </c>
      <c r="P36" s="27">
        <f t="shared" si="6"/>
        <v>49.875</v>
      </c>
      <c r="Q36" s="20">
        <v>9</v>
      </c>
      <c r="R36" s="18" t="s">
        <v>145</v>
      </c>
      <c r="S36" s="97"/>
    </row>
    <row r="37" spans="1:19" ht="42.75" customHeight="1">
      <c r="A37" s="21">
        <v>35</v>
      </c>
      <c r="B37" s="70" t="s">
        <v>85</v>
      </c>
      <c r="C37" s="21" t="s">
        <v>125</v>
      </c>
      <c r="D37" s="21" t="s">
        <v>67</v>
      </c>
      <c r="E37" s="81">
        <v>93.286000000000001</v>
      </c>
      <c r="F37" s="22">
        <v>3</v>
      </c>
      <c r="G37" s="22" t="s">
        <v>13</v>
      </c>
      <c r="H37" s="57" t="s">
        <v>104</v>
      </c>
      <c r="I37" s="22">
        <v>480</v>
      </c>
      <c r="J37" s="23"/>
      <c r="K37" s="23"/>
      <c r="L37" s="25"/>
      <c r="M37" s="22"/>
      <c r="N37" s="22">
        <v>480</v>
      </c>
      <c r="O37" s="28">
        <f t="shared" ref="O37:O44" si="7">N37*100/480</f>
        <v>100</v>
      </c>
      <c r="P37" s="28">
        <f t="shared" ref="P37:P55" si="8">(E37*0.6)+(O37*0.4)</f>
        <v>95.971599999999995</v>
      </c>
      <c r="Q37" s="22">
        <v>1</v>
      </c>
      <c r="R37" s="22" t="s">
        <v>143</v>
      </c>
      <c r="S37" s="97"/>
    </row>
    <row r="38" spans="1:19" ht="38.25" customHeight="1">
      <c r="A38" s="21">
        <v>36</v>
      </c>
      <c r="B38" s="70" t="s">
        <v>92</v>
      </c>
      <c r="C38" s="21" t="s">
        <v>126</v>
      </c>
      <c r="D38" s="21" t="s">
        <v>67</v>
      </c>
      <c r="E38" s="81">
        <v>90</v>
      </c>
      <c r="F38" s="22">
        <v>8</v>
      </c>
      <c r="G38" s="22" t="s">
        <v>16</v>
      </c>
      <c r="H38" s="86" t="s">
        <v>103</v>
      </c>
      <c r="I38" s="21">
        <v>80</v>
      </c>
      <c r="J38" s="87"/>
      <c r="K38" s="87"/>
      <c r="L38" s="88"/>
      <c r="M38" s="21"/>
      <c r="N38" s="21">
        <v>80</v>
      </c>
      <c r="O38" s="89">
        <f>N38*100/480</f>
        <v>16.666666666666668</v>
      </c>
      <c r="P38" s="89">
        <f>(E38*0.6)+(O38*0.4)</f>
        <v>60.666666666666671</v>
      </c>
      <c r="Q38" s="21">
        <v>2</v>
      </c>
      <c r="R38" s="21" t="s">
        <v>158</v>
      </c>
      <c r="S38" s="97"/>
    </row>
    <row r="39" spans="1:19" ht="45.75" customHeight="1">
      <c r="A39" s="21">
        <v>37</v>
      </c>
      <c r="B39" s="70" t="s">
        <v>87</v>
      </c>
      <c r="C39" s="21" t="s">
        <v>127</v>
      </c>
      <c r="D39" s="21" t="s">
        <v>67</v>
      </c>
      <c r="E39" s="81">
        <v>91.570999999999998</v>
      </c>
      <c r="F39" s="22">
        <v>7</v>
      </c>
      <c r="G39" s="22" t="s">
        <v>16</v>
      </c>
      <c r="H39" s="22"/>
      <c r="I39" s="22"/>
      <c r="J39" s="57"/>
      <c r="K39" s="23"/>
      <c r="L39" s="56" t="s">
        <v>105</v>
      </c>
      <c r="M39" s="22">
        <v>60</v>
      </c>
      <c r="N39" s="22">
        <v>60</v>
      </c>
      <c r="O39" s="28">
        <f t="shared" si="7"/>
        <v>12.5</v>
      </c>
      <c r="P39" s="28">
        <f t="shared" si="8"/>
        <v>59.942599999999999</v>
      </c>
      <c r="Q39" s="22">
        <v>3</v>
      </c>
      <c r="R39" s="22" t="s">
        <v>153</v>
      </c>
      <c r="S39" s="97"/>
    </row>
    <row r="40" spans="1:19" ht="19.5" customHeight="1">
      <c r="A40" s="21">
        <v>38</v>
      </c>
      <c r="B40" s="70" t="s">
        <v>88</v>
      </c>
      <c r="C40" s="21" t="s">
        <v>128</v>
      </c>
      <c r="D40" s="21" t="s">
        <v>67</v>
      </c>
      <c r="E40" s="81">
        <v>94.570999999999998</v>
      </c>
      <c r="F40" s="22">
        <v>1</v>
      </c>
      <c r="G40" s="22" t="s">
        <v>13</v>
      </c>
      <c r="H40" s="22"/>
      <c r="I40" s="22"/>
      <c r="J40" s="22"/>
      <c r="K40" s="22"/>
      <c r="L40" s="22"/>
      <c r="M40" s="22"/>
      <c r="N40" s="22"/>
      <c r="O40" s="28">
        <f t="shared" si="7"/>
        <v>0</v>
      </c>
      <c r="P40" s="28">
        <f t="shared" si="8"/>
        <v>56.742599999999996</v>
      </c>
      <c r="Q40" s="22">
        <v>4</v>
      </c>
      <c r="R40" s="22" t="s">
        <v>153</v>
      </c>
      <c r="S40" s="97"/>
    </row>
    <row r="41" spans="1:19" ht="16.5" customHeight="1">
      <c r="A41" s="21">
        <v>39</v>
      </c>
      <c r="B41" s="70" t="s">
        <v>89</v>
      </c>
      <c r="C41" s="21" t="s">
        <v>129</v>
      </c>
      <c r="D41" s="21" t="s">
        <v>67</v>
      </c>
      <c r="E41" s="81">
        <v>93.86</v>
      </c>
      <c r="F41" s="22">
        <v>2</v>
      </c>
      <c r="G41" s="22" t="s">
        <v>13</v>
      </c>
      <c r="H41" s="22"/>
      <c r="I41" s="22"/>
      <c r="J41" s="22"/>
      <c r="K41" s="22"/>
      <c r="L41" s="22"/>
      <c r="M41" s="22"/>
      <c r="N41" s="22"/>
      <c r="O41" s="28">
        <f t="shared" si="7"/>
        <v>0</v>
      </c>
      <c r="P41" s="28">
        <f t="shared" si="8"/>
        <v>56.315999999999995</v>
      </c>
      <c r="Q41" s="22">
        <v>5</v>
      </c>
      <c r="R41" s="22" t="s">
        <v>153</v>
      </c>
      <c r="S41" s="97"/>
    </row>
    <row r="42" spans="1:19" ht="18" customHeight="1">
      <c r="A42" s="21">
        <v>40</v>
      </c>
      <c r="B42" s="70" t="s">
        <v>90</v>
      </c>
      <c r="C42" s="21" t="s">
        <v>130</v>
      </c>
      <c r="D42" s="21" t="s">
        <v>67</v>
      </c>
      <c r="E42" s="81">
        <v>92.856999999999999</v>
      </c>
      <c r="F42" s="22">
        <v>4</v>
      </c>
      <c r="G42" s="22" t="s">
        <v>16</v>
      </c>
      <c r="H42" s="22"/>
      <c r="I42" s="22"/>
      <c r="J42" s="57"/>
      <c r="K42" s="22"/>
      <c r="L42" s="24"/>
      <c r="M42" s="24"/>
      <c r="N42" s="22"/>
      <c r="O42" s="28">
        <f t="shared" si="7"/>
        <v>0</v>
      </c>
      <c r="P42" s="28">
        <f t="shared" si="8"/>
        <v>55.714199999999998</v>
      </c>
      <c r="Q42" s="22">
        <v>6</v>
      </c>
      <c r="R42" s="21" t="s">
        <v>164</v>
      </c>
      <c r="S42" s="97"/>
    </row>
    <row r="43" spans="1:19" ht="21.75" customHeight="1">
      <c r="A43" s="21">
        <v>41</v>
      </c>
      <c r="B43" s="70" t="s">
        <v>86</v>
      </c>
      <c r="C43" s="21" t="s">
        <v>131</v>
      </c>
      <c r="D43" s="21" t="s">
        <v>67</v>
      </c>
      <c r="E43" s="81">
        <v>92</v>
      </c>
      <c r="F43" s="22">
        <v>5</v>
      </c>
      <c r="G43" s="22" t="s">
        <v>16</v>
      </c>
      <c r="H43" s="22"/>
      <c r="I43" s="22"/>
      <c r="J43" s="23"/>
      <c r="K43" s="23"/>
      <c r="L43" s="88"/>
      <c r="M43" s="22"/>
      <c r="N43" s="22"/>
      <c r="O43" s="28">
        <f>N43*100/480</f>
        <v>0</v>
      </c>
      <c r="P43" s="28">
        <f>(E43*0.6)+(O43*0.4)</f>
        <v>55.199999999999996</v>
      </c>
      <c r="Q43" s="22">
        <v>7</v>
      </c>
      <c r="R43" s="22" t="s">
        <v>145</v>
      </c>
      <c r="S43" s="97"/>
    </row>
    <row r="44" spans="1:19" ht="18.75" customHeight="1">
      <c r="A44" s="21">
        <v>42</v>
      </c>
      <c r="B44" s="70" t="s">
        <v>91</v>
      </c>
      <c r="C44" s="21" t="s">
        <v>132</v>
      </c>
      <c r="D44" s="21" t="s">
        <v>67</v>
      </c>
      <c r="E44" s="81">
        <v>92</v>
      </c>
      <c r="F44" s="22">
        <v>5</v>
      </c>
      <c r="G44" s="22" t="s">
        <v>16</v>
      </c>
      <c r="H44" s="23"/>
      <c r="I44" s="22"/>
      <c r="J44" s="22"/>
      <c r="K44" s="22"/>
      <c r="L44" s="22"/>
      <c r="M44" s="22"/>
      <c r="N44" s="22"/>
      <c r="O44" s="28">
        <f t="shared" si="7"/>
        <v>0</v>
      </c>
      <c r="P44" s="28">
        <f t="shared" si="8"/>
        <v>55.199999999999996</v>
      </c>
      <c r="Q44" s="22">
        <v>8</v>
      </c>
      <c r="R44" s="22" t="s">
        <v>145</v>
      </c>
      <c r="S44" s="97"/>
    </row>
    <row r="45" spans="1:19" ht="21.75" customHeight="1">
      <c r="A45" s="41">
        <v>43</v>
      </c>
      <c r="B45" s="71" t="s">
        <v>93</v>
      </c>
      <c r="C45" s="41" t="s">
        <v>78</v>
      </c>
      <c r="D45" s="41" t="s">
        <v>79</v>
      </c>
      <c r="E45" s="82">
        <v>88.6</v>
      </c>
      <c r="F45" s="41">
        <v>1</v>
      </c>
      <c r="G45" s="41" t="s">
        <v>80</v>
      </c>
      <c r="H45" s="34"/>
      <c r="I45" s="34"/>
      <c r="J45" s="34"/>
      <c r="K45" s="34"/>
      <c r="L45" s="34"/>
      <c r="M45" s="34"/>
      <c r="N45" s="34"/>
      <c r="O45" s="35">
        <v>100</v>
      </c>
      <c r="P45" s="35">
        <f t="shared" si="8"/>
        <v>93.16</v>
      </c>
      <c r="Q45" s="41">
        <v>1</v>
      </c>
      <c r="R45" s="93" t="s">
        <v>144</v>
      </c>
      <c r="S45" s="97"/>
    </row>
    <row r="46" spans="1:19" ht="78" customHeight="1">
      <c r="A46" s="42">
        <v>44</v>
      </c>
      <c r="B46" s="72" t="s">
        <v>94</v>
      </c>
      <c r="C46" s="42" t="s">
        <v>133</v>
      </c>
      <c r="D46" s="90" t="s">
        <v>68</v>
      </c>
      <c r="E46" s="83">
        <v>88.6</v>
      </c>
      <c r="F46" s="43">
        <v>5</v>
      </c>
      <c r="G46" s="43" t="s">
        <v>16</v>
      </c>
      <c r="H46" s="43"/>
      <c r="I46" s="43"/>
      <c r="J46" s="44" t="s">
        <v>175</v>
      </c>
      <c r="K46" s="43">
        <v>500</v>
      </c>
      <c r="L46" s="43"/>
      <c r="M46" s="43"/>
      <c r="N46" s="100">
        <v>500</v>
      </c>
      <c r="O46" s="46">
        <f t="shared" ref="O46:O55" si="9">N46*100/500</f>
        <v>100</v>
      </c>
      <c r="P46" s="33">
        <f t="shared" si="8"/>
        <v>93.16</v>
      </c>
      <c r="Q46" s="43">
        <v>1</v>
      </c>
      <c r="R46" s="94" t="s">
        <v>162</v>
      </c>
      <c r="S46" s="97"/>
    </row>
    <row r="47" spans="1:19" ht="49.5" customHeight="1">
      <c r="A47" s="42">
        <v>45</v>
      </c>
      <c r="B47" s="73" t="s">
        <v>69</v>
      </c>
      <c r="C47" s="42" t="s">
        <v>134</v>
      </c>
      <c r="D47" s="90" t="s">
        <v>68</v>
      </c>
      <c r="E47" s="83">
        <v>88.6</v>
      </c>
      <c r="F47" s="43">
        <v>5</v>
      </c>
      <c r="G47" s="43" t="s">
        <v>16</v>
      </c>
      <c r="H47" s="43"/>
      <c r="I47" s="43"/>
      <c r="J47" s="44" t="s">
        <v>174</v>
      </c>
      <c r="K47" s="43">
        <v>480</v>
      </c>
      <c r="L47" s="43"/>
      <c r="M47" s="43"/>
      <c r="N47" s="45">
        <v>480</v>
      </c>
      <c r="O47" s="46">
        <f t="shared" si="9"/>
        <v>96</v>
      </c>
      <c r="P47" s="33">
        <f t="shared" si="8"/>
        <v>91.56</v>
      </c>
      <c r="Q47" s="43">
        <v>2</v>
      </c>
      <c r="R47" s="94" t="s">
        <v>158</v>
      </c>
      <c r="S47" s="97"/>
    </row>
    <row r="48" spans="1:19" ht="87.75" customHeight="1">
      <c r="A48" s="42">
        <v>46</v>
      </c>
      <c r="B48" s="73" t="s">
        <v>70</v>
      </c>
      <c r="C48" s="42" t="s">
        <v>135</v>
      </c>
      <c r="D48" s="90" t="s">
        <v>68</v>
      </c>
      <c r="E48" s="83">
        <v>91.7</v>
      </c>
      <c r="F48" s="43">
        <v>1</v>
      </c>
      <c r="G48" s="42" t="s">
        <v>165</v>
      </c>
      <c r="H48" s="43"/>
      <c r="I48" s="43"/>
      <c r="J48" s="44" t="s">
        <v>176</v>
      </c>
      <c r="K48" s="43">
        <v>380</v>
      </c>
      <c r="L48" s="43"/>
      <c r="M48" s="43"/>
      <c r="N48" s="45">
        <v>380</v>
      </c>
      <c r="O48" s="46">
        <f t="shared" si="9"/>
        <v>76</v>
      </c>
      <c r="P48" s="33">
        <f t="shared" si="8"/>
        <v>85.42</v>
      </c>
      <c r="Q48" s="43">
        <v>3</v>
      </c>
      <c r="R48" s="94" t="s">
        <v>143</v>
      </c>
      <c r="S48" s="97"/>
    </row>
    <row r="49" spans="1:19" ht="81" customHeight="1">
      <c r="A49" s="42">
        <v>47</v>
      </c>
      <c r="B49" s="73" t="s">
        <v>71</v>
      </c>
      <c r="C49" s="42" t="s">
        <v>136</v>
      </c>
      <c r="D49" s="90" t="s">
        <v>68</v>
      </c>
      <c r="E49" s="83">
        <v>87</v>
      </c>
      <c r="F49" s="43">
        <v>9</v>
      </c>
      <c r="G49" s="43" t="s">
        <v>16</v>
      </c>
      <c r="H49" s="43"/>
      <c r="I49" s="43"/>
      <c r="J49" s="44" t="s">
        <v>150</v>
      </c>
      <c r="K49" s="43">
        <v>260</v>
      </c>
      <c r="L49" s="43"/>
      <c r="M49" s="43"/>
      <c r="N49" s="45">
        <v>260</v>
      </c>
      <c r="O49" s="46">
        <f t="shared" si="9"/>
        <v>52</v>
      </c>
      <c r="P49" s="33">
        <f t="shared" si="8"/>
        <v>73</v>
      </c>
      <c r="Q49" s="43">
        <v>4</v>
      </c>
      <c r="R49" s="94" t="s">
        <v>158</v>
      </c>
      <c r="S49" s="97"/>
    </row>
    <row r="50" spans="1:19" ht="24" customHeight="1">
      <c r="A50" s="42">
        <v>48</v>
      </c>
      <c r="B50" s="73" t="s">
        <v>72</v>
      </c>
      <c r="C50" s="42" t="s">
        <v>137</v>
      </c>
      <c r="D50" s="90" t="s">
        <v>68</v>
      </c>
      <c r="E50" s="83">
        <v>90.2</v>
      </c>
      <c r="F50" s="43">
        <v>2</v>
      </c>
      <c r="G50" s="43" t="s">
        <v>13</v>
      </c>
      <c r="H50" s="43"/>
      <c r="I50" s="43"/>
      <c r="J50" s="44"/>
      <c r="K50" s="43"/>
      <c r="L50" s="43"/>
      <c r="M50" s="43"/>
      <c r="N50" s="45"/>
      <c r="O50" s="46">
        <f t="shared" si="9"/>
        <v>0</v>
      </c>
      <c r="P50" s="33">
        <f t="shared" si="8"/>
        <v>54.12</v>
      </c>
      <c r="Q50" s="43">
        <v>5</v>
      </c>
      <c r="R50" s="94" t="s">
        <v>158</v>
      </c>
      <c r="S50" s="97"/>
    </row>
    <row r="51" spans="1:19" ht="25.5" customHeight="1">
      <c r="A51" s="42">
        <v>49</v>
      </c>
      <c r="B51" s="73" t="s">
        <v>73</v>
      </c>
      <c r="C51" s="42" t="s">
        <v>138</v>
      </c>
      <c r="D51" s="90" t="s">
        <v>68</v>
      </c>
      <c r="E51" s="83">
        <v>89.8</v>
      </c>
      <c r="F51" s="43">
        <v>3</v>
      </c>
      <c r="G51" s="43" t="s">
        <v>13</v>
      </c>
      <c r="H51" s="43"/>
      <c r="I51" s="43"/>
      <c r="J51" s="44"/>
      <c r="K51" s="43"/>
      <c r="L51" s="43"/>
      <c r="M51" s="43"/>
      <c r="N51" s="45"/>
      <c r="O51" s="46">
        <f t="shared" si="9"/>
        <v>0</v>
      </c>
      <c r="P51" s="33">
        <f t="shared" si="8"/>
        <v>53.879999999999995</v>
      </c>
      <c r="Q51" s="43">
        <v>6</v>
      </c>
      <c r="R51" s="94" t="s">
        <v>153</v>
      </c>
      <c r="S51" s="97"/>
    </row>
    <row r="52" spans="1:19" ht="23.25" customHeight="1">
      <c r="A52" s="42">
        <v>50</v>
      </c>
      <c r="B52" s="73" t="s">
        <v>75</v>
      </c>
      <c r="C52" s="42" t="s">
        <v>139</v>
      </c>
      <c r="D52" s="91" t="s">
        <v>68</v>
      </c>
      <c r="E52" s="84">
        <v>88.7</v>
      </c>
      <c r="F52" s="43">
        <v>4</v>
      </c>
      <c r="G52" s="43" t="s">
        <v>16</v>
      </c>
      <c r="H52" s="43"/>
      <c r="I52" s="43"/>
      <c r="J52" s="48"/>
      <c r="K52" s="43"/>
      <c r="L52" s="43"/>
      <c r="M52" s="43"/>
      <c r="N52" s="45"/>
      <c r="O52" s="46">
        <f t="shared" si="9"/>
        <v>0</v>
      </c>
      <c r="P52" s="33">
        <f t="shared" si="8"/>
        <v>53.22</v>
      </c>
      <c r="Q52" s="43">
        <v>7</v>
      </c>
      <c r="R52" s="94" t="s">
        <v>153</v>
      </c>
      <c r="S52" s="97"/>
    </row>
    <row r="53" spans="1:19" ht="24.75" customHeight="1">
      <c r="A53" s="42">
        <v>51</v>
      </c>
      <c r="B53" s="73" t="s">
        <v>74</v>
      </c>
      <c r="C53" s="42" t="s">
        <v>140</v>
      </c>
      <c r="D53" s="90" t="s">
        <v>68</v>
      </c>
      <c r="E53" s="83">
        <v>88.3</v>
      </c>
      <c r="F53" s="43">
        <v>7</v>
      </c>
      <c r="G53" s="43" t="s">
        <v>16</v>
      </c>
      <c r="H53" s="43"/>
      <c r="I53" s="43"/>
      <c r="J53" s="44"/>
      <c r="K53" s="43"/>
      <c r="L53" s="43"/>
      <c r="M53" s="43"/>
      <c r="N53" s="45"/>
      <c r="O53" s="46">
        <f t="shared" si="9"/>
        <v>0</v>
      </c>
      <c r="P53" s="33">
        <f t="shared" si="8"/>
        <v>52.98</v>
      </c>
      <c r="Q53" s="43">
        <v>8</v>
      </c>
      <c r="R53" s="94" t="s">
        <v>163</v>
      </c>
      <c r="S53" s="97"/>
    </row>
    <row r="54" spans="1:19" ht="21.75" customHeight="1">
      <c r="A54" s="42">
        <v>52</v>
      </c>
      <c r="B54" s="73" t="s">
        <v>76</v>
      </c>
      <c r="C54" s="42" t="s">
        <v>141</v>
      </c>
      <c r="D54" s="91" t="s">
        <v>68</v>
      </c>
      <c r="E54" s="84">
        <v>87.6</v>
      </c>
      <c r="F54" s="43">
        <v>8</v>
      </c>
      <c r="G54" s="43" t="s">
        <v>16</v>
      </c>
      <c r="H54" s="43"/>
      <c r="I54" s="43"/>
      <c r="J54" s="48"/>
      <c r="K54" s="43"/>
      <c r="L54" s="43"/>
      <c r="M54" s="43"/>
      <c r="N54" s="45"/>
      <c r="O54" s="46">
        <f t="shared" si="9"/>
        <v>0</v>
      </c>
      <c r="P54" s="33">
        <f t="shared" si="8"/>
        <v>52.559999999999995</v>
      </c>
      <c r="Q54" s="43">
        <v>9</v>
      </c>
      <c r="R54" s="94" t="s">
        <v>145</v>
      </c>
      <c r="S54" s="97"/>
    </row>
    <row r="55" spans="1:19" ht="22.5" customHeight="1">
      <c r="A55" s="42">
        <v>53</v>
      </c>
      <c r="B55" s="73" t="s">
        <v>77</v>
      </c>
      <c r="C55" s="42" t="s">
        <v>142</v>
      </c>
      <c r="D55" s="91" t="s">
        <v>68</v>
      </c>
      <c r="E55" s="84">
        <v>86.6</v>
      </c>
      <c r="F55" s="43">
        <v>10</v>
      </c>
      <c r="G55" s="43" t="s">
        <v>16</v>
      </c>
      <c r="H55" s="43"/>
      <c r="I55" s="43"/>
      <c r="J55" s="47"/>
      <c r="K55" s="43"/>
      <c r="L55" s="43"/>
      <c r="M55" s="43"/>
      <c r="N55" s="45"/>
      <c r="O55" s="46">
        <f t="shared" si="9"/>
        <v>0</v>
      </c>
      <c r="P55" s="33">
        <f t="shared" si="8"/>
        <v>51.959999999999994</v>
      </c>
      <c r="Q55" s="43">
        <v>10</v>
      </c>
      <c r="R55" s="94" t="s">
        <v>145</v>
      </c>
      <c r="S55" s="97"/>
    </row>
    <row r="56" spans="1:19">
      <c r="B56" s="74"/>
    </row>
    <row r="57" spans="1:19" ht="14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9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9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9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9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9" ht="20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9" ht="18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9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</sheetData>
  <autoFilter ref="A2:R55"/>
  <sortState ref="A29:S36">
    <sortCondition descending="1" ref="P29:P36"/>
  </sortState>
  <mergeCells count="1">
    <mergeCell ref="A1:R1"/>
  </mergeCells>
  <phoneticPr fontId="9" type="noConversion"/>
  <pageMargins left="0.31496062992126" right="0.31496062992126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初评结果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2019-09-19T06:39:00Z</cp:lastPrinted>
  <dcterms:created xsi:type="dcterms:W3CDTF">2018-09-20T00:45:00Z</dcterms:created>
  <dcterms:modified xsi:type="dcterms:W3CDTF">2019-09-27T00:39:39Z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